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koza\Documents\4-NPV\Vote-History\0-Proportional-System\"/>
    </mc:Choice>
  </mc:AlternateContent>
  <bookViews>
    <workbookView xWindow="410" yWindow="1360" windowWidth="13220" windowHeight="10880"/>
  </bookViews>
  <sheets>
    <sheet name="Sheet1" sheetId="1" r:id="rId1"/>
    <sheet name="Sheet2" sheetId="2" r:id="rId2"/>
    <sheet name="Sheet3" sheetId="3" r:id="rId3"/>
  </sheets>
  <definedNames>
    <definedName name="OLE_LINK42" localSheetId="0">Sheet1!#REF!</definedName>
  </definedNames>
  <calcPr calcId="171027"/>
</workbook>
</file>

<file path=xl/calcChain.xml><?xml version="1.0" encoding="utf-8"?>
<calcChain xmlns="http://schemas.openxmlformats.org/spreadsheetml/2006/main">
  <c r="E49" i="1" l="1"/>
  <c r="E5" i="1"/>
  <c r="E30" i="1"/>
  <c r="E26" i="1"/>
  <c r="E33" i="1"/>
  <c r="E39" i="1"/>
  <c r="E16" i="1"/>
  <c r="E3" i="1"/>
  <c r="E20" i="1"/>
  <c r="E47" i="1"/>
  <c r="E19" i="1"/>
  <c r="E29" i="1"/>
  <c r="E21" i="1"/>
  <c r="E8" i="1"/>
  <c r="E38" i="1"/>
  <c r="E18" i="1"/>
  <c r="E51" i="1"/>
  <c r="E25" i="1"/>
  <c r="E11" i="1"/>
  <c r="E4" i="1"/>
  <c r="E13" i="1"/>
  <c r="E48" i="1"/>
  <c r="E46" i="1"/>
  <c r="E37" i="1"/>
  <c r="E50" i="1"/>
  <c r="E15" i="1"/>
  <c r="E41" i="1"/>
  <c r="E34" i="1"/>
  <c r="E6" i="1"/>
  <c r="E22" i="1"/>
  <c r="E31" i="1"/>
  <c r="E45" i="1"/>
  <c r="E36" i="1"/>
  <c r="E12" i="1"/>
  <c r="E23" i="1"/>
  <c r="E7" i="1"/>
  <c r="E35" i="1"/>
  <c r="E10" i="1"/>
  <c r="E44" i="1"/>
  <c r="E24" i="1"/>
  <c r="E14" i="1"/>
  <c r="E2" i="1"/>
  <c r="E43" i="1"/>
  <c r="E42" i="1"/>
  <c r="E28" i="1"/>
  <c r="E17" i="1"/>
  <c r="E9" i="1"/>
  <c r="E40" i="1"/>
  <c r="E27" i="1"/>
  <c r="E52" i="1"/>
  <c r="E32" i="1"/>
  <c r="D53" i="1"/>
  <c r="B53" i="1" l="1"/>
  <c r="K9" i="1"/>
  <c r="K3" i="1"/>
  <c r="K11" i="1"/>
  <c r="K2" i="1"/>
  <c r="K10" i="1"/>
  <c r="K21" i="1"/>
  <c r="K18" i="1"/>
  <c r="K6" i="1"/>
  <c r="K14" i="1"/>
  <c r="K25" i="1"/>
  <c r="K13" i="1"/>
  <c r="K33" i="1"/>
  <c r="K26" i="1"/>
  <c r="K22" i="1"/>
  <c r="K27" i="1"/>
  <c r="K35" i="1"/>
  <c r="K20" i="1"/>
  <c r="K31" i="1"/>
  <c r="K34" i="1"/>
  <c r="K5" i="1"/>
  <c r="K15" i="1"/>
  <c r="K17" i="1"/>
  <c r="K19" i="1"/>
  <c r="K32" i="1"/>
  <c r="K36" i="1"/>
  <c r="K12" i="1"/>
  <c r="K28" i="1"/>
  <c r="K8" i="1"/>
  <c r="K38" i="1"/>
  <c r="K46" i="1"/>
  <c r="K7" i="1"/>
  <c r="K41" i="1"/>
  <c r="K23" i="1"/>
  <c r="K40" i="1"/>
  <c r="K16" i="1"/>
  <c r="K4" i="1"/>
  <c r="K37" i="1"/>
  <c r="K30" i="1"/>
  <c r="K24" i="1"/>
  <c r="K29" i="1"/>
  <c r="K45" i="1"/>
  <c r="K48" i="1"/>
  <c r="K44" i="1"/>
  <c r="K42" i="1"/>
  <c r="K39" i="1"/>
  <c r="K43" i="1"/>
  <c r="K50" i="1"/>
  <c r="K52" i="1"/>
  <c r="K47" i="1"/>
  <c r="K51" i="1"/>
  <c r="K49" i="1"/>
  <c r="L9" i="1"/>
  <c r="L3" i="1"/>
  <c r="L11" i="1"/>
  <c r="L2" i="1"/>
  <c r="L10" i="1"/>
  <c r="L21" i="1"/>
  <c r="L18" i="1"/>
  <c r="L6" i="1"/>
  <c r="H6" i="1" s="1"/>
  <c r="L14" i="1"/>
  <c r="L25" i="1"/>
  <c r="L13" i="1"/>
  <c r="L33" i="1"/>
  <c r="H33" i="1" s="1"/>
  <c r="L26" i="1"/>
  <c r="L22" i="1"/>
  <c r="L27" i="1"/>
  <c r="L35" i="1"/>
  <c r="H35" i="1" s="1"/>
  <c r="L20" i="1"/>
  <c r="L31" i="1"/>
  <c r="L34" i="1"/>
  <c r="L5" i="1"/>
  <c r="L15" i="1"/>
  <c r="L17" i="1"/>
  <c r="L19" i="1"/>
  <c r="L32" i="1"/>
  <c r="H32" i="1" s="1"/>
  <c r="L36" i="1"/>
  <c r="L12" i="1"/>
  <c r="L28" i="1"/>
  <c r="L8" i="1"/>
  <c r="L38" i="1"/>
  <c r="L46" i="1"/>
  <c r="L7" i="1"/>
  <c r="L41" i="1"/>
  <c r="H41" i="1" s="1"/>
  <c r="L23" i="1"/>
  <c r="L40" i="1"/>
  <c r="L16" i="1"/>
  <c r="L4" i="1"/>
  <c r="H4" i="1" s="1"/>
  <c r="L37" i="1"/>
  <c r="L30" i="1"/>
  <c r="L24" i="1"/>
  <c r="L29" i="1"/>
  <c r="H29" i="1" s="1"/>
  <c r="L45" i="1"/>
  <c r="L48" i="1"/>
  <c r="L44" i="1"/>
  <c r="L42" i="1"/>
  <c r="H42" i="1" s="1"/>
  <c r="L39" i="1"/>
  <c r="L43" i="1"/>
  <c r="L50" i="1"/>
  <c r="L52" i="1"/>
  <c r="H52" i="1" s="1"/>
  <c r="L47" i="1"/>
  <c r="L51" i="1"/>
  <c r="L49" i="1"/>
  <c r="F30" i="1"/>
  <c r="G30" i="1" s="1"/>
  <c r="F46" i="1" l="1"/>
  <c r="G46" i="1" s="1"/>
  <c r="F17" i="1"/>
  <c r="G17" i="1" s="1"/>
  <c r="F22" i="1"/>
  <c r="G22" i="1" s="1"/>
  <c r="F25" i="1"/>
  <c r="G25" i="1" s="1"/>
  <c r="F21" i="1"/>
  <c r="G21" i="1" s="1"/>
  <c r="F51" i="1"/>
  <c r="G51" i="1" s="1"/>
  <c r="I52" i="1"/>
  <c r="J52" i="1" s="1"/>
  <c r="I42" i="1"/>
  <c r="J42" i="1" s="1"/>
  <c r="I29" i="1"/>
  <c r="J29" i="1" s="1"/>
  <c r="I4" i="1"/>
  <c r="J4" i="1" s="1"/>
  <c r="I41" i="1"/>
  <c r="J41" i="1" s="1"/>
  <c r="I32" i="1"/>
  <c r="J32" i="1" s="1"/>
  <c r="I35" i="1"/>
  <c r="J35" i="1" s="1"/>
  <c r="I33" i="1"/>
  <c r="J33" i="1" s="1"/>
  <c r="I6" i="1"/>
  <c r="J6" i="1" s="1"/>
  <c r="H8" i="1"/>
  <c r="H49" i="1"/>
  <c r="H44" i="1"/>
  <c r="H24" i="1"/>
  <c r="H7" i="1"/>
  <c r="H19" i="1"/>
  <c r="H13" i="1"/>
  <c r="H11" i="1"/>
  <c r="H51" i="1"/>
  <c r="H43" i="1"/>
  <c r="H48" i="1"/>
  <c r="H30" i="1"/>
  <c r="H40" i="1"/>
  <c r="H46" i="1"/>
  <c r="H12" i="1"/>
  <c r="H17" i="1"/>
  <c r="H31" i="1"/>
  <c r="H22" i="1"/>
  <c r="H25" i="1"/>
  <c r="H21" i="1"/>
  <c r="H3" i="1"/>
  <c r="H5" i="1"/>
  <c r="H2" i="1"/>
  <c r="H50" i="1"/>
  <c r="H16" i="1"/>
  <c r="H28" i="1"/>
  <c r="H34" i="1"/>
  <c r="H27" i="1"/>
  <c r="H18" i="1"/>
  <c r="H47" i="1"/>
  <c r="H39" i="1"/>
  <c r="H45" i="1"/>
  <c r="H37" i="1"/>
  <c r="H23" i="1"/>
  <c r="H38" i="1"/>
  <c r="H36" i="1"/>
  <c r="H15" i="1"/>
  <c r="H20" i="1"/>
  <c r="H26" i="1"/>
  <c r="H14" i="1"/>
  <c r="H10" i="1"/>
  <c r="H9" i="1"/>
  <c r="F11" i="1"/>
  <c r="G11" i="1" s="1"/>
  <c r="F44" i="1"/>
  <c r="G44" i="1" s="1"/>
  <c r="F3" i="1"/>
  <c r="G3" i="1" s="1"/>
  <c r="F24" i="1"/>
  <c r="G24" i="1" s="1"/>
  <c r="F31" i="1"/>
  <c r="G31" i="1" s="1"/>
  <c r="F13" i="1"/>
  <c r="G13" i="1" s="1"/>
  <c r="F34" i="1"/>
  <c r="G34" i="1" s="1"/>
  <c r="F48" i="1"/>
  <c r="G48" i="1" s="1"/>
  <c r="F18" i="1"/>
  <c r="G18" i="1" s="1"/>
  <c r="F27" i="1"/>
  <c r="G27" i="1" s="1"/>
  <c r="F41" i="1"/>
  <c r="G41" i="1" s="1"/>
  <c r="F40" i="1"/>
  <c r="G40" i="1" s="1"/>
  <c r="F49" i="1"/>
  <c r="G49" i="1" s="1"/>
  <c r="F39" i="1"/>
  <c r="G39" i="1" s="1"/>
  <c r="F9" i="1"/>
  <c r="G9" i="1" s="1"/>
  <c r="F28" i="1"/>
  <c r="G28" i="1" s="1"/>
  <c r="F8" i="1"/>
  <c r="G8" i="1" s="1"/>
  <c r="F5" i="1"/>
  <c r="G5" i="1" s="1"/>
  <c r="F2" i="1"/>
  <c r="F15" i="1"/>
  <c r="G15" i="1" s="1"/>
  <c r="F50" i="1"/>
  <c r="G50" i="1" s="1"/>
  <c r="F47" i="1"/>
  <c r="G47" i="1" s="1"/>
  <c r="F37" i="1"/>
  <c r="G37" i="1" s="1"/>
  <c r="F16" i="1"/>
  <c r="G16" i="1" s="1"/>
  <c r="F26" i="1"/>
  <c r="G26" i="1" s="1"/>
  <c r="F36" i="1"/>
  <c r="G36" i="1" s="1"/>
  <c r="F23" i="1"/>
  <c r="G23" i="1" s="1"/>
  <c r="F35" i="1"/>
  <c r="G35" i="1" s="1"/>
  <c r="F52" i="1"/>
  <c r="G52" i="1" s="1"/>
  <c r="F32" i="1"/>
  <c r="G32" i="1" s="1"/>
  <c r="F10" i="1"/>
  <c r="G10" i="1" s="1"/>
  <c r="F4" i="1"/>
  <c r="G4" i="1" s="1"/>
  <c r="F42" i="1"/>
  <c r="G42" i="1" s="1"/>
  <c r="F29" i="1"/>
  <c r="G29" i="1" s="1"/>
  <c r="F43" i="1"/>
  <c r="G43" i="1" s="1"/>
  <c r="F45" i="1"/>
  <c r="G45" i="1" s="1"/>
  <c r="F6" i="1"/>
  <c r="G6" i="1" s="1"/>
  <c r="F7" i="1"/>
  <c r="G7" i="1" s="1"/>
  <c r="F33" i="1"/>
  <c r="G33" i="1" s="1"/>
  <c r="F14" i="1"/>
  <c r="G14" i="1" s="1"/>
  <c r="F19" i="1"/>
  <c r="G19" i="1" s="1"/>
  <c r="F20" i="1"/>
  <c r="G20" i="1" s="1"/>
  <c r="F12" i="1"/>
  <c r="G12" i="1" s="1"/>
  <c r="F38" i="1"/>
  <c r="G38" i="1" s="1"/>
  <c r="C53" i="1"/>
  <c r="N49" i="1"/>
  <c r="N5" i="1"/>
  <c r="N30" i="1"/>
  <c r="N26" i="1"/>
  <c r="N33" i="1"/>
  <c r="N39" i="1"/>
  <c r="N16" i="1"/>
  <c r="N3" i="1"/>
  <c r="N20" i="1"/>
  <c r="N47" i="1"/>
  <c r="N19" i="1"/>
  <c r="N29" i="1"/>
  <c r="N21" i="1"/>
  <c r="N8" i="1"/>
  <c r="N38" i="1"/>
  <c r="N18" i="1"/>
  <c r="N51" i="1"/>
  <c r="N25" i="1"/>
  <c r="N11" i="1"/>
  <c r="N4" i="1"/>
  <c r="N13" i="1"/>
  <c r="N48" i="1"/>
  <c r="N46" i="1"/>
  <c r="N37" i="1"/>
  <c r="N50" i="1"/>
  <c r="N15" i="1"/>
  <c r="N41" i="1"/>
  <c r="N34" i="1"/>
  <c r="N6" i="1"/>
  <c r="N22" i="1"/>
  <c r="N31" i="1"/>
  <c r="N45" i="1"/>
  <c r="N36" i="1"/>
  <c r="N12" i="1"/>
  <c r="N23" i="1"/>
  <c r="N7" i="1"/>
  <c r="N35" i="1"/>
  <c r="N10" i="1"/>
  <c r="N44" i="1"/>
  <c r="N24" i="1"/>
  <c r="N14" i="1"/>
  <c r="N2" i="1"/>
  <c r="N42" i="1"/>
  <c r="N43" i="1"/>
  <c r="N28" i="1"/>
  <c r="N17" i="1"/>
  <c r="N9" i="1"/>
  <c r="N40" i="1"/>
  <c r="N27" i="1"/>
  <c r="N52" i="1"/>
  <c r="N32" i="1"/>
  <c r="O49" i="1"/>
  <c r="O5" i="1"/>
  <c r="O30" i="1"/>
  <c r="O26" i="1"/>
  <c r="O33" i="1"/>
  <c r="O39" i="1"/>
  <c r="O16" i="1"/>
  <c r="O3" i="1"/>
  <c r="O20" i="1"/>
  <c r="O47" i="1"/>
  <c r="O19" i="1"/>
  <c r="O29" i="1"/>
  <c r="O21" i="1"/>
  <c r="O8" i="1"/>
  <c r="O38" i="1"/>
  <c r="O18" i="1"/>
  <c r="O51" i="1"/>
  <c r="O25" i="1"/>
  <c r="O11" i="1"/>
  <c r="O4" i="1"/>
  <c r="O13" i="1"/>
  <c r="O48" i="1"/>
  <c r="O46" i="1"/>
  <c r="O37" i="1"/>
  <c r="O50" i="1"/>
  <c r="O15" i="1"/>
  <c r="O41" i="1"/>
  <c r="O34" i="1"/>
  <c r="O6" i="1"/>
  <c r="O22" i="1"/>
  <c r="O31" i="1"/>
  <c r="O45" i="1"/>
  <c r="O36" i="1"/>
  <c r="O12" i="1"/>
  <c r="O23" i="1"/>
  <c r="O7" i="1"/>
  <c r="O35" i="1"/>
  <c r="O10" i="1"/>
  <c r="O44" i="1"/>
  <c r="O24" i="1"/>
  <c r="O14" i="1"/>
  <c r="O2" i="1"/>
  <c r="O42" i="1"/>
  <c r="O43" i="1"/>
  <c r="O28" i="1"/>
  <c r="O17" i="1"/>
  <c r="O9" i="1"/>
  <c r="O40" i="1"/>
  <c r="O27" i="1"/>
  <c r="O52" i="1"/>
  <c r="O32" i="1"/>
  <c r="G2" i="1" l="1"/>
  <c r="G53" i="1" s="1"/>
  <c r="F53" i="1"/>
  <c r="I9" i="1"/>
  <c r="J9" i="1" s="1"/>
  <c r="I23" i="1"/>
  <c r="J23" i="1" s="1"/>
  <c r="I5" i="1"/>
  <c r="J5" i="1" s="1"/>
  <c r="I46" i="1"/>
  <c r="J46" i="1" s="1"/>
  <c r="I19" i="1"/>
  <c r="J19" i="1" s="1"/>
  <c r="I10" i="1"/>
  <c r="J10" i="1" s="1"/>
  <c r="I15" i="1"/>
  <c r="J15" i="1" s="1"/>
  <c r="I37" i="1"/>
  <c r="J37" i="1" s="1"/>
  <c r="I18" i="1"/>
  <c r="J18" i="1" s="1"/>
  <c r="I16" i="1"/>
  <c r="J16" i="1" s="1"/>
  <c r="I3" i="1"/>
  <c r="J3" i="1" s="1"/>
  <c r="I31" i="1"/>
  <c r="J31" i="1" s="1"/>
  <c r="I40" i="1"/>
  <c r="J40" i="1" s="1"/>
  <c r="I51" i="1"/>
  <c r="J51" i="1" s="1"/>
  <c r="I7" i="1"/>
  <c r="J7" i="1" s="1"/>
  <c r="I8" i="1"/>
  <c r="J8" i="1" s="1"/>
  <c r="I20" i="1"/>
  <c r="J20" i="1" s="1"/>
  <c r="I28" i="1"/>
  <c r="J28" i="1" s="1"/>
  <c r="I22" i="1"/>
  <c r="J22" i="1" s="1"/>
  <c r="I43" i="1"/>
  <c r="J43" i="1" s="1"/>
  <c r="I14" i="1"/>
  <c r="J14" i="1" s="1"/>
  <c r="I36" i="1"/>
  <c r="J36" i="1" s="1"/>
  <c r="I45" i="1"/>
  <c r="J45" i="1" s="1"/>
  <c r="I27" i="1"/>
  <c r="J27" i="1" s="1"/>
  <c r="I50" i="1"/>
  <c r="J50" i="1" s="1"/>
  <c r="I21" i="1"/>
  <c r="J21" i="1" s="1"/>
  <c r="I17" i="1"/>
  <c r="J17" i="1" s="1"/>
  <c r="I30" i="1"/>
  <c r="J30" i="1" s="1"/>
  <c r="I11" i="1"/>
  <c r="J11" i="1" s="1"/>
  <c r="I24" i="1"/>
  <c r="J24" i="1" s="1"/>
  <c r="I47" i="1"/>
  <c r="J47" i="1" s="1"/>
  <c r="I49" i="1"/>
  <c r="J49" i="1" s="1"/>
  <c r="I26" i="1"/>
  <c r="J26" i="1" s="1"/>
  <c r="I38" i="1"/>
  <c r="J38" i="1" s="1"/>
  <c r="I39" i="1"/>
  <c r="J39" i="1" s="1"/>
  <c r="I34" i="1"/>
  <c r="J34" i="1" s="1"/>
  <c r="I2" i="1"/>
  <c r="J2" i="1" s="1"/>
  <c r="I25" i="1"/>
  <c r="J25" i="1" s="1"/>
  <c r="I12" i="1"/>
  <c r="J12" i="1" s="1"/>
  <c r="I48" i="1"/>
  <c r="J48" i="1" s="1"/>
  <c r="I13" i="1"/>
  <c r="J13" i="1" s="1"/>
  <c r="I44" i="1"/>
  <c r="J44" i="1" s="1"/>
  <c r="E53" i="1"/>
  <c r="O53" i="1"/>
  <c r="N53" i="1"/>
</calcChain>
</file>

<file path=xl/sharedStrings.xml><?xml version="1.0" encoding="utf-8"?>
<sst xmlns="http://schemas.openxmlformats.org/spreadsheetml/2006/main" count="119" uniqueCount="66">
  <si>
    <t>State</t>
  </si>
  <si>
    <t>EV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</si>
  <si>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</si>
  <si>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</si>
  <si>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</si>
  <si>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</si>
  <si>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</si>
  <si>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</si>
  <si>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</si>
  <si>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</si>
  <si>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DC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</si>
  <si>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</si>
  <si>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</si>
  <si>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</si>
  <si>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</si>
  <si>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</si>
  <si>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</si>
  <si>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</si>
  <si>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</si>
  <si>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</si>
  <si>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</si>
  <si>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</si>
  <si>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</si>
  <si>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</si>
  <si>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</si>
  <si>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</si>
  <si>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</si>
  <si>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</si>
  <si>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</si>
  <si>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</si>
  <si>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</si>
  <si>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</si>
  <si>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</si>
  <si>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</si>
  <si>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</si>
  <si>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</si>
  <si>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</si>
  <si>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</si>
  <si>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</si>
  <si>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</si>
  <si>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</si>
  <si>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</si>
  <si>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</si>
  <si>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</si>
  <si>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</si>
  <si>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</si>
  <si>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</si>
  <si>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</si>
  <si>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</si>
  <si>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</si>
  <si>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</si>
  <si>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</si>
  <si>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</si>
  <si>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</si>
  <si>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D-Percent</t>
  </si>
  <si>
    <t>Breakpoint just below D-percent</t>
  </si>
  <si>
    <t>Breakpoint just above D-percent</t>
  </si>
  <si>
    <t>Change needed to gain or lose 1 EV</t>
  </si>
  <si>
    <t>D-EV</t>
  </si>
  <si>
    <t>R-EV</t>
  </si>
  <si>
    <t>D-EV-WTA</t>
  </si>
  <si>
    <t>R-EV-WTA</t>
  </si>
  <si>
    <t>1 EV corresponds to</t>
  </si>
  <si>
    <t>1/2 EV corresponds to</t>
  </si>
  <si>
    <t>Gore (D)</t>
  </si>
  <si>
    <t xml:space="preserve">Bush (R)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</si>
</sst>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right"/>
    </xf>
    <xf numFmtId="0" fontId="0" fillId="0" borderId="0" xfId="0" applyFont="1"/>
    <xf numFmtId="10" fontId="0" fillId="0" borderId="0" xfId="0" applyNumberFormat="1"/>
    <xf numFmtId="10" fontId="0" fillId="0" borderId="0" xfId="0" applyNumberFormat="1" applyFont="1"/>
    <xf numFmtId="10" fontId="2" fillId="0" borderId="0" xfId="0" applyNumberFormat="1" applyFont="1" applyAlignment="1">
      <alignment horizontal="right"/>
    </xf>
    <xf numFmtId="10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0" fillId="0" borderId="0" xfId="0" applyNumberFormat="1"/>
    <xf numFmtId="1" fontId="2" fillId="0" borderId="0" xfId="0" applyNumberFormat="1" applyFont="1"/>
    <xf numFmtId="10" fontId="1" fillId="0" borderId="0" xfId="0" applyNumberFormat="1" applyFont="1"/>
    <xf numFmtId="10" fontId="3" fillId="0" borderId="0" xfId="0" applyNumberFormat="1" applyFont="1"/>
    <xf numFmtId="10" fontId="4" fillId="0" borderId="0" xfId="0" applyNumberFormat="1" applyFont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tabSelected="1" workbookViewId="0">
      <selection activeCell="J2" sqref="J2"/>
    </sheetView>
  </sheetViews>
  <sheetFormatPr defaultRowHeight="14.5" x14ac:dyDescent="0.35"/>
  <cols>
    <col min="1" max="1" width="14.08984375" customWidth="1"/>
    <col min="2" max="2" width="5.08984375" customWidth="1"/>
    <col min="3" max="3" width="10.36328125" customWidth="1"/>
    <col min="4" max="4" width="10.90625" customWidth="1"/>
    <col min="5" max="5" width="8.90625" style="7" customWidth="1"/>
    <col min="6" max="6" width="6" style="7" customWidth="1"/>
    <col min="7" max="7" width="5.08984375" style="12" customWidth="1"/>
    <col min="8" max="9" width="28" style="7" customWidth="1"/>
    <col min="10" max="10" width="29.6328125" customWidth="1"/>
    <col min="11" max="11" width="17.26953125" style="7" customWidth="1"/>
    <col min="12" max="12" width="19.36328125" style="7" customWidth="1"/>
    <col min="13" max="13" width="15.453125" customWidth="1"/>
    <col min="14" max="14" width="13.1796875" customWidth="1"/>
    <col min="15" max="15" width="12.1796875" customWidth="1"/>
  </cols>
  <sheetData>
    <row r="1" spans="1:15" s="3" customFormat="1" x14ac:dyDescent="0.35">
      <c r="A1" s="3" t="s">
        <v>0</v>
      </c>
      <c r="B1" s="5" t="s">
        <v>1</v>
      </c>
      <c r="C1" s="5" t="s">
        <v>64</v>
      </c>
      <c r="D1" s="5" t="s">
        <v>65</v>
      </c>
      <c r="E1" s="9" t="s">
        <v>54</v>
      </c>
      <c r="F1" s="11" t="s">
        <v>58</v>
      </c>
      <c r="G1" s="11" t="s">
        <v>59</v>
      </c>
      <c r="H1" s="5" t="s">
        <v>55</v>
      </c>
      <c r="I1" s="5" t="s">
        <v>56</v>
      </c>
      <c r="J1" s="5" t="s">
        <v>57</v>
      </c>
      <c r="K1" s="10" t="s">
        <v>62</v>
      </c>
      <c r="L1" s="10" t="s">
        <v>63</v>
      </c>
      <c r="M1" s="3" t="s">
        <v>0</v>
      </c>
      <c r="N1" s="5" t="s">
        <v>60</v>
      </c>
      <c r="O1" s="5" t="s">
        <v>61</v>
      </c>
    </row>
    <row r="2" spans="1:15" x14ac:dyDescent="0.35">
      <c r="A2" s="6" t="s">
        <v>11</v>
      </c>
      <c r="B2">
        <v>25</v>
      </c>
      <c r="C2" s="1">
        <v>2912253</v>
      </c>
      <c r="D2" s="1">
        <v>2912790</v>
      </c>
      <c r="E2" s="8">
        <f t="shared" ref="E2:E33" si="0">C2/(D2+C2)</f>
        <v>0.49995390591966443</v>
      </c>
      <c r="F2" s="12">
        <f t="shared" ref="F2:F33" si="1">1+INT((E2-L2)/K2)</f>
        <v>12</v>
      </c>
      <c r="G2" s="12">
        <f t="shared" ref="G2:G33" si="2">B2-F2</f>
        <v>13</v>
      </c>
      <c r="H2" s="7">
        <f t="shared" ref="H2:H33" si="3">L2+K2*(INT((E2-L2)/K2))</f>
        <v>0.46</v>
      </c>
      <c r="I2" s="7">
        <f t="shared" ref="I2:I33" si="4">(MIN(100%,K2+H2))</f>
        <v>0.5</v>
      </c>
      <c r="J2" s="17">
        <f t="shared" ref="J2:J33" si="5">IF((E2-H2)&lt;(I2-E2),E2-H2,I2-E2)</f>
        <v>4.6094080335568055E-5</v>
      </c>
      <c r="K2" s="7">
        <f t="shared" ref="K2:K33" si="6">1/B2</f>
        <v>0.04</v>
      </c>
      <c r="L2" s="7">
        <f t="shared" ref="L2:L33" si="7">1/(B2*2)</f>
        <v>0.02</v>
      </c>
      <c r="M2" s="6" t="s">
        <v>11</v>
      </c>
      <c r="N2" t="str">
        <f t="shared" ref="N2:N33" si="8">IF(C2&gt;D2,B2,"")</f>
        <v/>
      </c>
      <c r="O2">
        <f t="shared" ref="O2:O33" si="9">IF(D2&gt;C2,B2,"")</f>
        <v>25</v>
      </c>
    </row>
    <row r="3" spans="1:15" x14ac:dyDescent="0.35">
      <c r="A3" s="6" t="s">
        <v>45</v>
      </c>
      <c r="B3">
        <v>32</v>
      </c>
      <c r="C3" s="1">
        <v>2433746</v>
      </c>
      <c r="D3" s="1">
        <v>3799639</v>
      </c>
      <c r="E3" s="8">
        <f t="shared" si="0"/>
        <v>0.39043729851437059</v>
      </c>
      <c r="F3" s="12">
        <f t="shared" si="1"/>
        <v>12</v>
      </c>
      <c r="G3" s="12">
        <f t="shared" si="2"/>
        <v>20</v>
      </c>
      <c r="H3" s="7">
        <f t="shared" si="3"/>
        <v>0.359375</v>
      </c>
      <c r="I3" s="7">
        <f t="shared" si="4"/>
        <v>0.390625</v>
      </c>
      <c r="J3" s="15">
        <f t="shared" si="5"/>
        <v>1.8770148562941014E-4</v>
      </c>
      <c r="K3" s="7">
        <f t="shared" si="6"/>
        <v>3.125E-2</v>
      </c>
      <c r="L3" s="7">
        <f t="shared" si="7"/>
        <v>1.5625E-2</v>
      </c>
      <c r="M3" s="6" t="s">
        <v>45</v>
      </c>
      <c r="N3" t="str">
        <f t="shared" si="8"/>
        <v/>
      </c>
      <c r="O3">
        <f t="shared" si="9"/>
        <v>32</v>
      </c>
    </row>
    <row r="4" spans="1:15" x14ac:dyDescent="0.35">
      <c r="A4" s="6" t="s">
        <v>33</v>
      </c>
      <c r="B4">
        <v>5</v>
      </c>
      <c r="C4" s="1">
        <v>286783</v>
      </c>
      <c r="D4" s="1">
        <v>286417</v>
      </c>
      <c r="E4" s="8">
        <f t="shared" si="0"/>
        <v>0.50031926029309137</v>
      </c>
      <c r="F4" s="12">
        <f t="shared" si="1"/>
        <v>3</v>
      </c>
      <c r="G4" s="12">
        <f t="shared" si="2"/>
        <v>2</v>
      </c>
      <c r="H4" s="7">
        <f t="shared" si="3"/>
        <v>0.5</v>
      </c>
      <c r="I4" s="7">
        <f t="shared" si="4"/>
        <v>0.7</v>
      </c>
      <c r="J4" s="15">
        <f t="shared" si="5"/>
        <v>3.1926029309137238E-4</v>
      </c>
      <c r="K4" s="7">
        <f t="shared" si="6"/>
        <v>0.2</v>
      </c>
      <c r="L4" s="7">
        <f t="shared" si="7"/>
        <v>0.1</v>
      </c>
      <c r="M4" s="6" t="s">
        <v>33</v>
      </c>
      <c r="N4" s="6">
        <f t="shared" si="8"/>
        <v>5</v>
      </c>
      <c r="O4" s="6" t="str">
        <f t="shared" si="9"/>
        <v/>
      </c>
    </row>
    <row r="5" spans="1:15" x14ac:dyDescent="0.35">
      <c r="A5" s="6" t="s">
        <v>51</v>
      </c>
      <c r="B5">
        <v>11</v>
      </c>
      <c r="C5" s="1">
        <v>1242987</v>
      </c>
      <c r="D5" s="1">
        <v>1237279</v>
      </c>
      <c r="E5" s="8">
        <f t="shared" si="0"/>
        <v>0.50115068303157806</v>
      </c>
      <c r="F5" s="12">
        <f t="shared" si="1"/>
        <v>6</v>
      </c>
      <c r="G5" s="12">
        <f t="shared" si="2"/>
        <v>5</v>
      </c>
      <c r="H5" s="7">
        <f t="shared" si="3"/>
        <v>0.5</v>
      </c>
      <c r="I5" s="7">
        <f t="shared" si="4"/>
        <v>0.59090909090909094</v>
      </c>
      <c r="J5" s="15">
        <f t="shared" si="5"/>
        <v>1.1506830315780592E-3</v>
      </c>
      <c r="K5" s="7">
        <f t="shared" si="6"/>
        <v>9.0909090909090912E-2</v>
      </c>
      <c r="L5" s="7">
        <f t="shared" si="7"/>
        <v>4.5454545454545456E-2</v>
      </c>
      <c r="M5" s="6" t="s">
        <v>51</v>
      </c>
      <c r="N5">
        <f t="shared" si="8"/>
        <v>11</v>
      </c>
      <c r="O5" t="str">
        <f t="shared" si="9"/>
        <v/>
      </c>
    </row>
    <row r="6" spans="1:15" x14ac:dyDescent="0.35">
      <c r="A6" s="6" t="s">
        <v>24</v>
      </c>
      <c r="B6">
        <v>18</v>
      </c>
      <c r="C6" s="1">
        <v>2170418</v>
      </c>
      <c r="D6" s="1">
        <v>1953139</v>
      </c>
      <c r="E6" s="8">
        <f t="shared" si="0"/>
        <v>0.52634606481734092</v>
      </c>
      <c r="F6" s="12">
        <f t="shared" si="1"/>
        <v>9</v>
      </c>
      <c r="G6" s="12">
        <f t="shared" si="2"/>
        <v>9</v>
      </c>
      <c r="H6" s="7">
        <f t="shared" si="3"/>
        <v>0.47222222222222221</v>
      </c>
      <c r="I6" s="7">
        <f t="shared" si="4"/>
        <v>0.52777777777777779</v>
      </c>
      <c r="J6" s="15">
        <f t="shared" si="5"/>
        <v>1.4317129604368706E-3</v>
      </c>
      <c r="K6" s="7">
        <f t="shared" si="6"/>
        <v>5.5555555555555552E-2</v>
      </c>
      <c r="L6" s="7">
        <f t="shared" si="7"/>
        <v>2.7777777777777776E-2</v>
      </c>
      <c r="M6" s="6" t="s">
        <v>24</v>
      </c>
      <c r="N6">
        <f t="shared" si="8"/>
        <v>18</v>
      </c>
      <c r="O6" t="str">
        <f t="shared" si="9"/>
        <v/>
      </c>
    </row>
    <row r="7" spans="1:15" x14ac:dyDescent="0.35">
      <c r="A7" s="6" t="s">
        <v>17</v>
      </c>
      <c r="B7">
        <v>7</v>
      </c>
      <c r="C7" s="1">
        <v>638517</v>
      </c>
      <c r="D7" s="1">
        <v>634373</v>
      </c>
      <c r="E7" s="8">
        <f t="shared" si="0"/>
        <v>0.50162779187518169</v>
      </c>
      <c r="F7" s="12">
        <f t="shared" si="1"/>
        <v>4</v>
      </c>
      <c r="G7" s="12">
        <f t="shared" si="2"/>
        <v>3</v>
      </c>
      <c r="H7" s="7">
        <f t="shared" si="3"/>
        <v>0.5</v>
      </c>
      <c r="I7" s="7">
        <f t="shared" si="4"/>
        <v>0.64285714285714279</v>
      </c>
      <c r="J7" s="15">
        <f t="shared" si="5"/>
        <v>1.6277918751816944E-3</v>
      </c>
      <c r="K7" s="7">
        <f t="shared" si="6"/>
        <v>0.14285714285714285</v>
      </c>
      <c r="L7" s="7">
        <f t="shared" si="7"/>
        <v>7.1428571428571425E-2</v>
      </c>
      <c r="M7" s="6" t="s">
        <v>17</v>
      </c>
      <c r="N7" s="6">
        <f t="shared" si="8"/>
        <v>7</v>
      </c>
      <c r="O7" s="6" t="str">
        <f t="shared" si="9"/>
        <v/>
      </c>
    </row>
    <row r="8" spans="1:15" x14ac:dyDescent="0.35">
      <c r="A8" s="6" t="s">
        <v>39</v>
      </c>
      <c r="B8">
        <v>7</v>
      </c>
      <c r="C8" s="1">
        <v>720342</v>
      </c>
      <c r="D8" s="1">
        <v>713577</v>
      </c>
      <c r="E8" s="8">
        <f t="shared" si="0"/>
        <v>0.50235891985530567</v>
      </c>
      <c r="F8" s="12">
        <f t="shared" si="1"/>
        <v>4</v>
      </c>
      <c r="G8" s="12">
        <f t="shared" si="2"/>
        <v>3</v>
      </c>
      <c r="H8" s="7">
        <f t="shared" si="3"/>
        <v>0.5</v>
      </c>
      <c r="I8" s="7">
        <f t="shared" si="4"/>
        <v>0.64285714285714279</v>
      </c>
      <c r="J8" s="15">
        <f t="shared" si="5"/>
        <v>2.3589198553056745E-3</v>
      </c>
      <c r="K8" s="7">
        <f t="shared" si="6"/>
        <v>0.14285714285714285</v>
      </c>
      <c r="L8" s="7">
        <f t="shared" si="7"/>
        <v>7.1428571428571425E-2</v>
      </c>
      <c r="M8" s="6" t="s">
        <v>39</v>
      </c>
      <c r="N8">
        <f t="shared" si="8"/>
        <v>7</v>
      </c>
      <c r="O8" t="str">
        <f t="shared" si="9"/>
        <v/>
      </c>
    </row>
    <row r="9" spans="1:15" x14ac:dyDescent="0.35">
      <c r="A9" s="6" t="s">
        <v>6</v>
      </c>
      <c r="B9">
        <v>54</v>
      </c>
      <c r="C9" s="1">
        <v>5861203</v>
      </c>
      <c r="D9" s="1">
        <v>4567429</v>
      </c>
      <c r="E9" s="8">
        <f t="shared" si="0"/>
        <v>0.56202989999071784</v>
      </c>
      <c r="F9" s="12">
        <f t="shared" si="1"/>
        <v>30</v>
      </c>
      <c r="G9" s="12">
        <f t="shared" si="2"/>
        <v>24</v>
      </c>
      <c r="H9" s="7">
        <f t="shared" si="3"/>
        <v>0.54629629629629628</v>
      </c>
      <c r="I9" s="7">
        <f t="shared" si="4"/>
        <v>0.56481481481481477</v>
      </c>
      <c r="J9" s="15">
        <f t="shared" si="5"/>
        <v>2.784914824096929E-3</v>
      </c>
      <c r="K9" s="7">
        <f t="shared" si="6"/>
        <v>1.8518518518518517E-2</v>
      </c>
      <c r="L9" s="7">
        <f t="shared" si="7"/>
        <v>9.2592592592592587E-3</v>
      </c>
      <c r="M9" s="6" t="s">
        <v>6</v>
      </c>
      <c r="N9">
        <f t="shared" si="8"/>
        <v>54</v>
      </c>
      <c r="O9" t="str">
        <f t="shared" si="9"/>
        <v/>
      </c>
    </row>
    <row r="10" spans="1:15" x14ac:dyDescent="0.35">
      <c r="A10" s="6" t="s">
        <v>15</v>
      </c>
      <c r="B10">
        <v>22</v>
      </c>
      <c r="C10" s="1">
        <v>2589026</v>
      </c>
      <c r="D10" s="1">
        <v>2019421</v>
      </c>
      <c r="E10" s="8">
        <f t="shared" si="0"/>
        <v>0.5618001031583959</v>
      </c>
      <c r="F10" s="12">
        <f t="shared" si="1"/>
        <v>12</v>
      </c>
      <c r="G10" s="12">
        <f t="shared" si="2"/>
        <v>10</v>
      </c>
      <c r="H10" s="7">
        <f t="shared" si="3"/>
        <v>0.52272727272727271</v>
      </c>
      <c r="I10" s="7">
        <f t="shared" si="4"/>
        <v>0.56818181818181812</v>
      </c>
      <c r="J10" s="15">
        <f t="shared" si="5"/>
        <v>6.3817150234222186E-3</v>
      </c>
      <c r="K10" s="7">
        <f t="shared" si="6"/>
        <v>4.5454545454545456E-2</v>
      </c>
      <c r="L10" s="7">
        <f t="shared" si="7"/>
        <v>2.2727272727272728E-2</v>
      </c>
      <c r="M10" s="6" t="s">
        <v>15</v>
      </c>
      <c r="N10">
        <f t="shared" si="8"/>
        <v>22</v>
      </c>
      <c r="O10" t="str">
        <f t="shared" si="9"/>
        <v/>
      </c>
    </row>
    <row r="11" spans="1:15" x14ac:dyDescent="0.35">
      <c r="A11" s="6" t="s">
        <v>34</v>
      </c>
      <c r="B11">
        <v>33</v>
      </c>
      <c r="C11" s="1">
        <v>4107907</v>
      </c>
      <c r="D11" s="1">
        <v>2403374</v>
      </c>
      <c r="E11" s="8">
        <f t="shared" si="0"/>
        <v>0.63089075713365772</v>
      </c>
      <c r="F11" s="12">
        <f t="shared" si="1"/>
        <v>21</v>
      </c>
      <c r="G11" s="12">
        <f t="shared" si="2"/>
        <v>12</v>
      </c>
      <c r="H11" s="7">
        <f t="shared" si="3"/>
        <v>0.62121212121212122</v>
      </c>
      <c r="I11" s="7">
        <f t="shared" si="4"/>
        <v>0.65151515151515149</v>
      </c>
      <c r="J11" s="15">
        <f t="shared" si="5"/>
        <v>9.6786359215365048E-3</v>
      </c>
      <c r="K11" s="7">
        <f t="shared" si="6"/>
        <v>3.0303030303030304E-2</v>
      </c>
      <c r="L11" s="7">
        <f t="shared" si="7"/>
        <v>1.5151515151515152E-2</v>
      </c>
      <c r="M11" s="6" t="s">
        <v>34</v>
      </c>
      <c r="N11">
        <f t="shared" si="8"/>
        <v>33</v>
      </c>
      <c r="O11" t="str">
        <f t="shared" si="9"/>
        <v/>
      </c>
    </row>
    <row r="12" spans="1:15" x14ac:dyDescent="0.35">
      <c r="A12" s="6" t="s">
        <v>19</v>
      </c>
      <c r="B12">
        <v>8</v>
      </c>
      <c r="C12" s="1">
        <v>638898</v>
      </c>
      <c r="D12" s="1">
        <v>872492</v>
      </c>
      <c r="E12" s="8">
        <f t="shared" si="0"/>
        <v>0.42272212995983832</v>
      </c>
      <c r="F12" s="12">
        <f t="shared" si="1"/>
        <v>3</v>
      </c>
      <c r="G12" s="12">
        <f t="shared" si="2"/>
        <v>5</v>
      </c>
      <c r="H12" s="7">
        <f t="shared" si="3"/>
        <v>0.3125</v>
      </c>
      <c r="I12" s="7">
        <f t="shared" si="4"/>
        <v>0.4375</v>
      </c>
      <c r="J12" s="14">
        <f t="shared" si="5"/>
        <v>1.4777870040161678E-2</v>
      </c>
      <c r="K12" s="7">
        <f t="shared" si="6"/>
        <v>0.125</v>
      </c>
      <c r="L12" s="7">
        <f t="shared" si="7"/>
        <v>6.25E-2</v>
      </c>
      <c r="M12" s="6" t="s">
        <v>19</v>
      </c>
      <c r="N12" t="str">
        <f t="shared" si="8"/>
        <v/>
      </c>
      <c r="O12">
        <f t="shared" si="9"/>
        <v>8</v>
      </c>
    </row>
    <row r="13" spans="1:15" x14ac:dyDescent="0.35">
      <c r="A13" s="6" t="s">
        <v>32</v>
      </c>
      <c r="B13">
        <v>15</v>
      </c>
      <c r="C13" s="1">
        <v>1788850</v>
      </c>
      <c r="D13" s="1">
        <v>1284173</v>
      </c>
      <c r="E13" s="8">
        <f t="shared" si="0"/>
        <v>0.58211409416720927</v>
      </c>
      <c r="F13" s="12">
        <f t="shared" si="1"/>
        <v>9</v>
      </c>
      <c r="G13" s="12">
        <f t="shared" si="2"/>
        <v>6</v>
      </c>
      <c r="H13" s="7">
        <f t="shared" si="3"/>
        <v>0.56666666666666665</v>
      </c>
      <c r="I13" s="7">
        <f t="shared" si="4"/>
        <v>0.6333333333333333</v>
      </c>
      <c r="J13" s="14">
        <f t="shared" si="5"/>
        <v>1.5447427500542621E-2</v>
      </c>
      <c r="K13" s="7">
        <f t="shared" si="6"/>
        <v>6.6666666666666666E-2</v>
      </c>
      <c r="L13" s="7">
        <f t="shared" si="7"/>
        <v>3.3333333333333333E-2</v>
      </c>
      <c r="M13" s="6" t="s">
        <v>32</v>
      </c>
      <c r="N13">
        <f t="shared" si="8"/>
        <v>15</v>
      </c>
      <c r="O13" t="str">
        <f t="shared" si="9"/>
        <v/>
      </c>
    </row>
    <row r="14" spans="1:15" x14ac:dyDescent="0.35">
      <c r="A14" s="6" t="s">
        <v>12</v>
      </c>
      <c r="B14">
        <v>13</v>
      </c>
      <c r="C14" s="1">
        <v>1116230</v>
      </c>
      <c r="D14" s="1">
        <v>1419720</v>
      </c>
      <c r="E14" s="8">
        <f t="shared" si="0"/>
        <v>0.4401624637709734</v>
      </c>
      <c r="F14" s="12">
        <f t="shared" si="1"/>
        <v>6</v>
      </c>
      <c r="G14" s="12">
        <f t="shared" si="2"/>
        <v>7</v>
      </c>
      <c r="H14" s="7">
        <f t="shared" si="3"/>
        <v>0.42307692307692313</v>
      </c>
      <c r="I14" s="7">
        <f t="shared" si="4"/>
        <v>0.5</v>
      </c>
      <c r="J14" s="14">
        <f t="shared" si="5"/>
        <v>1.7085540694050272E-2</v>
      </c>
      <c r="K14" s="7">
        <f t="shared" si="6"/>
        <v>7.6923076923076927E-2</v>
      </c>
      <c r="L14" s="7">
        <f t="shared" si="7"/>
        <v>3.8461538461538464E-2</v>
      </c>
      <c r="M14" s="6" t="s">
        <v>12</v>
      </c>
      <c r="N14" t="str">
        <f t="shared" si="8"/>
        <v/>
      </c>
      <c r="O14">
        <f t="shared" si="9"/>
        <v>13</v>
      </c>
    </row>
    <row r="15" spans="1:15" s="6" customFormat="1" x14ac:dyDescent="0.35">
      <c r="A15" s="6" t="s">
        <v>27</v>
      </c>
      <c r="B15">
        <v>11</v>
      </c>
      <c r="C15" s="1">
        <v>1111138</v>
      </c>
      <c r="D15" s="1">
        <v>1189924</v>
      </c>
      <c r="E15" s="8">
        <f t="shared" si="0"/>
        <v>0.48288051343249333</v>
      </c>
      <c r="F15" s="12">
        <f t="shared" si="1"/>
        <v>5</v>
      </c>
      <c r="G15" s="12">
        <f t="shared" si="2"/>
        <v>6</v>
      </c>
      <c r="H15" s="7">
        <f t="shared" si="3"/>
        <v>0.40909090909090912</v>
      </c>
      <c r="I15" s="7">
        <f t="shared" si="4"/>
        <v>0.5</v>
      </c>
      <c r="J15" s="14">
        <f t="shared" si="5"/>
        <v>1.711948656750667E-2</v>
      </c>
      <c r="K15" s="7">
        <f t="shared" si="6"/>
        <v>9.0909090909090912E-2</v>
      </c>
      <c r="L15" s="7">
        <f t="shared" si="7"/>
        <v>4.5454545454545456E-2</v>
      </c>
      <c r="M15" s="6" t="s">
        <v>27</v>
      </c>
      <c r="N15" t="str">
        <f t="shared" si="8"/>
        <v/>
      </c>
      <c r="O15">
        <f t="shared" si="9"/>
        <v>11</v>
      </c>
    </row>
    <row r="16" spans="1:15" s="6" customFormat="1" x14ac:dyDescent="0.35">
      <c r="A16" s="6" t="s">
        <v>46</v>
      </c>
      <c r="B16">
        <v>5</v>
      </c>
      <c r="C16" s="1">
        <v>203053</v>
      </c>
      <c r="D16" s="1">
        <v>515096</v>
      </c>
      <c r="E16" s="8">
        <f t="shared" si="0"/>
        <v>0.28274494568675862</v>
      </c>
      <c r="F16" s="12">
        <f t="shared" si="1"/>
        <v>1</v>
      </c>
      <c r="G16" s="12">
        <f t="shared" si="2"/>
        <v>4</v>
      </c>
      <c r="H16" s="7">
        <f t="shared" si="3"/>
        <v>0.1</v>
      </c>
      <c r="I16" s="7">
        <f t="shared" si="4"/>
        <v>0.30000000000000004</v>
      </c>
      <c r="J16" s="14">
        <f t="shared" si="5"/>
        <v>1.7255054313241425E-2</v>
      </c>
      <c r="K16" s="7">
        <f t="shared" si="6"/>
        <v>0.2</v>
      </c>
      <c r="L16" s="7">
        <f t="shared" si="7"/>
        <v>0.1</v>
      </c>
      <c r="M16" s="6" t="s">
        <v>46</v>
      </c>
      <c r="N16" s="6" t="str">
        <f t="shared" si="8"/>
        <v/>
      </c>
      <c r="O16" s="6">
        <f t="shared" si="9"/>
        <v>5</v>
      </c>
    </row>
    <row r="17" spans="1:15" s="6" customFormat="1" x14ac:dyDescent="0.35">
      <c r="A17" s="6" t="s">
        <v>7</v>
      </c>
      <c r="B17">
        <v>8</v>
      </c>
      <c r="C17" s="1">
        <v>738227</v>
      </c>
      <c r="D17" s="1">
        <v>883745</v>
      </c>
      <c r="E17" s="8">
        <f t="shared" si="0"/>
        <v>0.45514164239579968</v>
      </c>
      <c r="F17" s="12">
        <f t="shared" si="1"/>
        <v>4</v>
      </c>
      <c r="G17" s="12">
        <f t="shared" si="2"/>
        <v>4</v>
      </c>
      <c r="H17" s="7">
        <f t="shared" si="3"/>
        <v>0.4375</v>
      </c>
      <c r="I17" s="7">
        <f t="shared" si="4"/>
        <v>0.5625</v>
      </c>
      <c r="J17" s="14">
        <f t="shared" si="5"/>
        <v>1.7641642395799684E-2</v>
      </c>
      <c r="K17" s="7">
        <f t="shared" si="6"/>
        <v>0.125</v>
      </c>
      <c r="L17" s="7">
        <f t="shared" si="7"/>
        <v>6.25E-2</v>
      </c>
      <c r="M17" s="6" t="s">
        <v>7</v>
      </c>
      <c r="N17" t="str">
        <f t="shared" si="8"/>
        <v/>
      </c>
      <c r="O17">
        <f t="shared" si="9"/>
        <v>8</v>
      </c>
    </row>
    <row r="18" spans="1:15" s="6" customFormat="1" x14ac:dyDescent="0.35">
      <c r="A18" s="6" t="s">
        <v>37</v>
      </c>
      <c r="B18">
        <v>21</v>
      </c>
      <c r="C18" s="1">
        <v>2186190</v>
      </c>
      <c r="D18" s="1">
        <v>2351209</v>
      </c>
      <c r="E18" s="8">
        <f t="shared" si="0"/>
        <v>0.48181568339041819</v>
      </c>
      <c r="F18" s="12">
        <f t="shared" si="1"/>
        <v>10</v>
      </c>
      <c r="G18" s="12">
        <f t="shared" si="2"/>
        <v>11</v>
      </c>
      <c r="H18" s="7">
        <f t="shared" si="3"/>
        <v>0.45238095238095233</v>
      </c>
      <c r="I18" s="7">
        <f t="shared" si="4"/>
        <v>0.49999999999999994</v>
      </c>
      <c r="J18" s="14">
        <f t="shared" si="5"/>
        <v>1.8184316609581752E-2</v>
      </c>
      <c r="K18" s="7">
        <f t="shared" si="6"/>
        <v>4.7619047619047616E-2</v>
      </c>
      <c r="L18" s="7">
        <f t="shared" si="7"/>
        <v>2.3809523809523808E-2</v>
      </c>
      <c r="M18" s="6" t="s">
        <v>37</v>
      </c>
      <c r="N18" t="str">
        <f t="shared" si="8"/>
        <v/>
      </c>
      <c r="O18">
        <f t="shared" si="9"/>
        <v>21</v>
      </c>
    </row>
    <row r="19" spans="1:15" s="6" customFormat="1" x14ac:dyDescent="0.35">
      <c r="A19" s="6" t="s">
        <v>42</v>
      </c>
      <c r="B19">
        <v>8</v>
      </c>
      <c r="C19" s="1">
        <v>566039</v>
      </c>
      <c r="D19" s="1">
        <v>786426</v>
      </c>
      <c r="E19" s="8">
        <f t="shared" si="0"/>
        <v>0.41852395440917139</v>
      </c>
      <c r="F19" s="12">
        <f t="shared" si="1"/>
        <v>3</v>
      </c>
      <c r="G19" s="12">
        <f t="shared" si="2"/>
        <v>5</v>
      </c>
      <c r="H19" s="7">
        <f t="shared" si="3"/>
        <v>0.3125</v>
      </c>
      <c r="I19" s="7">
        <f t="shared" si="4"/>
        <v>0.4375</v>
      </c>
      <c r="J19" s="14">
        <f t="shared" si="5"/>
        <v>1.8976045590828605E-2</v>
      </c>
      <c r="K19" s="7">
        <f t="shared" si="6"/>
        <v>0.125</v>
      </c>
      <c r="L19" s="7">
        <f t="shared" si="7"/>
        <v>6.25E-2</v>
      </c>
      <c r="M19" s="6" t="s">
        <v>42</v>
      </c>
      <c r="N19" t="str">
        <f t="shared" si="8"/>
        <v/>
      </c>
      <c r="O19">
        <f t="shared" si="9"/>
        <v>8</v>
      </c>
    </row>
    <row r="20" spans="1:15" s="6" customFormat="1" x14ac:dyDescent="0.35">
      <c r="A20" s="6" t="s">
        <v>44</v>
      </c>
      <c r="B20">
        <v>11</v>
      </c>
      <c r="C20" s="1">
        <v>981720</v>
      </c>
      <c r="D20" s="1">
        <v>1061949</v>
      </c>
      <c r="E20" s="8">
        <f t="shared" si="0"/>
        <v>0.48037133214820993</v>
      </c>
      <c r="F20" s="12">
        <f t="shared" si="1"/>
        <v>5</v>
      </c>
      <c r="G20" s="12">
        <f t="shared" si="2"/>
        <v>6</v>
      </c>
      <c r="H20" s="7">
        <f t="shared" si="3"/>
        <v>0.40909090909090912</v>
      </c>
      <c r="I20" s="7">
        <f t="shared" si="4"/>
        <v>0.5</v>
      </c>
      <c r="J20" s="14">
        <f t="shared" si="5"/>
        <v>1.9628667851790071E-2</v>
      </c>
      <c r="K20" s="7">
        <f t="shared" si="6"/>
        <v>9.0909090909090912E-2</v>
      </c>
      <c r="L20" s="7">
        <f t="shared" si="7"/>
        <v>4.5454545454545456E-2</v>
      </c>
      <c r="M20" s="6" t="s">
        <v>44</v>
      </c>
      <c r="N20" t="str">
        <f t="shared" si="8"/>
        <v/>
      </c>
      <c r="O20">
        <f t="shared" si="9"/>
        <v>11</v>
      </c>
    </row>
    <row r="21" spans="1:15" s="6" customFormat="1" x14ac:dyDescent="0.35">
      <c r="A21" s="6" t="s">
        <v>40</v>
      </c>
      <c r="B21">
        <v>23</v>
      </c>
      <c r="C21" s="1">
        <v>2485967</v>
      </c>
      <c r="D21" s="1">
        <v>2281127</v>
      </c>
      <c r="E21" s="8">
        <f t="shared" si="0"/>
        <v>0.52148478716803148</v>
      </c>
      <c r="F21" s="12">
        <f t="shared" si="1"/>
        <v>12</v>
      </c>
      <c r="G21" s="12">
        <f t="shared" si="2"/>
        <v>11</v>
      </c>
      <c r="H21" s="7">
        <f t="shared" si="3"/>
        <v>0.5</v>
      </c>
      <c r="I21" s="7">
        <f t="shared" si="4"/>
        <v>0.54347826086956519</v>
      </c>
      <c r="J21" s="16">
        <f t="shared" si="5"/>
        <v>2.1484787168031483E-2</v>
      </c>
      <c r="K21" s="7">
        <f t="shared" si="6"/>
        <v>4.3478260869565216E-2</v>
      </c>
      <c r="L21" s="7">
        <f t="shared" si="7"/>
        <v>2.1739130434782608E-2</v>
      </c>
      <c r="M21" s="6" t="s">
        <v>40</v>
      </c>
      <c r="N21">
        <f t="shared" si="8"/>
        <v>23</v>
      </c>
      <c r="O21" t="str">
        <f t="shared" si="9"/>
        <v/>
      </c>
    </row>
    <row r="22" spans="1:15" s="6" customFormat="1" x14ac:dyDescent="0.35">
      <c r="A22" s="6" t="s">
        <v>23</v>
      </c>
      <c r="B22">
        <v>12</v>
      </c>
      <c r="C22" s="1">
        <v>1616487</v>
      </c>
      <c r="D22" s="1">
        <v>878502</v>
      </c>
      <c r="E22" s="8">
        <f t="shared" si="0"/>
        <v>0.64789343760633811</v>
      </c>
      <c r="F22" s="12">
        <f t="shared" si="1"/>
        <v>8</v>
      </c>
      <c r="G22" s="12">
        <f t="shared" si="2"/>
        <v>4</v>
      </c>
      <c r="H22" s="7">
        <f t="shared" si="3"/>
        <v>0.62499999999999989</v>
      </c>
      <c r="I22" s="7">
        <f t="shared" si="4"/>
        <v>0.70833333333333326</v>
      </c>
      <c r="J22" s="16">
        <f t="shared" si="5"/>
        <v>2.2893437606338218E-2</v>
      </c>
      <c r="K22" s="7">
        <f t="shared" si="6"/>
        <v>8.3333333333333329E-2</v>
      </c>
      <c r="L22" s="7">
        <f t="shared" si="7"/>
        <v>4.1666666666666664E-2</v>
      </c>
      <c r="M22" s="6" t="s">
        <v>23</v>
      </c>
      <c r="N22">
        <f t="shared" si="8"/>
        <v>12</v>
      </c>
      <c r="O22" t="str">
        <f t="shared" si="9"/>
        <v/>
      </c>
    </row>
    <row r="23" spans="1:15" s="6" customFormat="1" x14ac:dyDescent="0.35">
      <c r="A23" s="6" t="s">
        <v>18</v>
      </c>
      <c r="B23">
        <v>6</v>
      </c>
      <c r="C23" s="1">
        <v>399276</v>
      </c>
      <c r="D23" s="1">
        <v>622332</v>
      </c>
      <c r="E23" s="8">
        <f t="shared" si="0"/>
        <v>0.39083092536471914</v>
      </c>
      <c r="F23" s="12">
        <f t="shared" si="1"/>
        <v>2</v>
      </c>
      <c r="G23" s="12">
        <f t="shared" si="2"/>
        <v>4</v>
      </c>
      <c r="H23" s="7">
        <f t="shared" si="3"/>
        <v>0.25</v>
      </c>
      <c r="I23" s="7">
        <f t="shared" si="4"/>
        <v>0.41666666666666663</v>
      </c>
      <c r="J23" s="16">
        <f t="shared" si="5"/>
        <v>2.583574130194749E-2</v>
      </c>
      <c r="K23" s="7">
        <f t="shared" si="6"/>
        <v>0.16666666666666666</v>
      </c>
      <c r="L23" s="7">
        <f t="shared" si="7"/>
        <v>8.3333333333333329E-2</v>
      </c>
      <c r="M23" s="6" t="s">
        <v>18</v>
      </c>
      <c r="N23" s="6" t="str">
        <f t="shared" si="8"/>
        <v/>
      </c>
      <c r="O23" s="6">
        <f t="shared" si="9"/>
        <v>6</v>
      </c>
    </row>
    <row r="24" spans="1:15" x14ac:dyDescent="0.35">
      <c r="A24" s="6" t="s">
        <v>13</v>
      </c>
      <c r="B24">
        <v>4</v>
      </c>
      <c r="C24" s="1">
        <v>205286</v>
      </c>
      <c r="D24" s="1">
        <v>137845</v>
      </c>
      <c r="E24" s="8">
        <f t="shared" si="0"/>
        <v>0.59827296280429343</v>
      </c>
      <c r="F24" s="12">
        <f t="shared" si="1"/>
        <v>2</v>
      </c>
      <c r="G24" s="12">
        <f t="shared" si="2"/>
        <v>2</v>
      </c>
      <c r="H24" s="7">
        <f t="shared" si="3"/>
        <v>0.375</v>
      </c>
      <c r="I24" s="7">
        <f t="shared" si="4"/>
        <v>0.625</v>
      </c>
      <c r="J24" s="16">
        <f t="shared" si="5"/>
        <v>2.6727037195706571E-2</v>
      </c>
      <c r="K24" s="7">
        <f t="shared" si="6"/>
        <v>0.25</v>
      </c>
      <c r="L24" s="7">
        <f t="shared" si="7"/>
        <v>0.125</v>
      </c>
      <c r="M24" s="6" t="s">
        <v>13</v>
      </c>
      <c r="N24">
        <f t="shared" si="8"/>
        <v>4</v>
      </c>
      <c r="O24" t="str">
        <f t="shared" si="9"/>
        <v/>
      </c>
    </row>
    <row r="25" spans="1:15" x14ac:dyDescent="0.35">
      <c r="A25" s="6" t="s">
        <v>35</v>
      </c>
      <c r="B25">
        <v>14</v>
      </c>
      <c r="C25" s="1">
        <v>1257692</v>
      </c>
      <c r="D25" s="1">
        <v>1631163</v>
      </c>
      <c r="E25" s="8">
        <f t="shared" si="0"/>
        <v>0.43536003018496949</v>
      </c>
      <c r="F25" s="12">
        <f t="shared" si="1"/>
        <v>6</v>
      </c>
      <c r="G25" s="12">
        <f t="shared" si="2"/>
        <v>8</v>
      </c>
      <c r="H25" s="7">
        <f t="shared" si="3"/>
        <v>0.39285714285714279</v>
      </c>
      <c r="I25" s="7">
        <f t="shared" si="4"/>
        <v>0.46428571428571419</v>
      </c>
      <c r="J25" s="16">
        <f t="shared" si="5"/>
        <v>2.8925684100744697E-2</v>
      </c>
      <c r="K25" s="7">
        <f t="shared" si="6"/>
        <v>7.1428571428571425E-2</v>
      </c>
      <c r="L25" s="7">
        <f t="shared" si="7"/>
        <v>3.5714285714285712E-2</v>
      </c>
      <c r="M25" s="6" t="s">
        <v>35</v>
      </c>
      <c r="N25" t="str">
        <f t="shared" si="8"/>
        <v/>
      </c>
      <c r="O25">
        <f t="shared" si="9"/>
        <v>14</v>
      </c>
    </row>
    <row r="26" spans="1:15" x14ac:dyDescent="0.35">
      <c r="A26" s="6" t="s">
        <v>49</v>
      </c>
      <c r="B26">
        <v>11</v>
      </c>
      <c r="C26" s="1">
        <v>1247652</v>
      </c>
      <c r="D26" s="1">
        <v>1108864</v>
      </c>
      <c r="E26" s="8">
        <f t="shared" si="0"/>
        <v>0.52944771009405411</v>
      </c>
      <c r="F26" s="12">
        <f t="shared" si="1"/>
        <v>6</v>
      </c>
      <c r="G26" s="12">
        <f t="shared" si="2"/>
        <v>5</v>
      </c>
      <c r="H26" s="7">
        <f t="shared" si="3"/>
        <v>0.5</v>
      </c>
      <c r="I26" s="7">
        <f t="shared" si="4"/>
        <v>0.59090909090909094</v>
      </c>
      <c r="J26" s="16">
        <f t="shared" si="5"/>
        <v>2.9447710094054114E-2</v>
      </c>
      <c r="K26" s="7">
        <f t="shared" si="6"/>
        <v>9.0909090909090912E-2</v>
      </c>
      <c r="L26" s="7">
        <f t="shared" si="7"/>
        <v>4.5454545454545456E-2</v>
      </c>
      <c r="M26" s="6" t="s">
        <v>49</v>
      </c>
      <c r="N26">
        <f t="shared" si="8"/>
        <v>11</v>
      </c>
      <c r="O26" t="str">
        <f t="shared" si="9"/>
        <v/>
      </c>
    </row>
    <row r="27" spans="1:15" x14ac:dyDescent="0.35">
      <c r="A27" s="6" t="s">
        <v>4</v>
      </c>
      <c r="B27">
        <v>8</v>
      </c>
      <c r="C27" s="1">
        <v>685341</v>
      </c>
      <c r="D27" s="1">
        <v>781652</v>
      </c>
      <c r="E27" s="8">
        <f t="shared" si="0"/>
        <v>0.46717400832860145</v>
      </c>
      <c r="F27" s="12">
        <f t="shared" si="1"/>
        <v>4</v>
      </c>
      <c r="G27" s="12">
        <f t="shared" si="2"/>
        <v>4</v>
      </c>
      <c r="H27" s="7">
        <f t="shared" si="3"/>
        <v>0.4375</v>
      </c>
      <c r="I27" s="7">
        <f t="shared" si="4"/>
        <v>0.5625</v>
      </c>
      <c r="J27" s="16">
        <f t="shared" si="5"/>
        <v>2.9674008328601453E-2</v>
      </c>
      <c r="K27" s="7">
        <f t="shared" si="6"/>
        <v>0.125</v>
      </c>
      <c r="L27" s="7">
        <f t="shared" si="7"/>
        <v>6.25E-2</v>
      </c>
      <c r="M27" s="6" t="s">
        <v>4</v>
      </c>
      <c r="N27" t="str">
        <f t="shared" si="8"/>
        <v/>
      </c>
      <c r="O27">
        <f t="shared" si="9"/>
        <v>8</v>
      </c>
    </row>
    <row r="28" spans="1:15" x14ac:dyDescent="0.35">
      <c r="A28" s="6" t="s">
        <v>8</v>
      </c>
      <c r="B28">
        <v>8</v>
      </c>
      <c r="C28" s="1">
        <v>816015</v>
      </c>
      <c r="D28" s="1">
        <v>561094</v>
      </c>
      <c r="E28" s="8">
        <f t="shared" si="0"/>
        <v>0.5925565804885452</v>
      </c>
      <c r="F28" s="12">
        <f t="shared" si="1"/>
        <v>5</v>
      </c>
      <c r="G28" s="12">
        <f t="shared" si="2"/>
        <v>3</v>
      </c>
      <c r="H28" s="7">
        <f t="shared" si="3"/>
        <v>0.5625</v>
      </c>
      <c r="I28" s="7">
        <f t="shared" si="4"/>
        <v>0.6875</v>
      </c>
      <c r="J28" s="7">
        <f t="shared" si="5"/>
        <v>3.0056580488545204E-2</v>
      </c>
      <c r="K28" s="7">
        <f t="shared" si="6"/>
        <v>0.125</v>
      </c>
      <c r="L28" s="7">
        <f t="shared" si="7"/>
        <v>6.25E-2</v>
      </c>
      <c r="M28" s="6" t="s">
        <v>8</v>
      </c>
      <c r="N28">
        <f t="shared" si="8"/>
        <v>8</v>
      </c>
      <c r="O28" t="str">
        <f t="shared" si="9"/>
        <v/>
      </c>
    </row>
    <row r="29" spans="1:15" x14ac:dyDescent="0.35">
      <c r="A29" s="6" t="s">
        <v>41</v>
      </c>
      <c r="B29">
        <v>4</v>
      </c>
      <c r="C29" s="1">
        <v>249508</v>
      </c>
      <c r="D29" s="1">
        <v>130555</v>
      </c>
      <c r="E29" s="8">
        <f t="shared" si="0"/>
        <v>0.65649116067599322</v>
      </c>
      <c r="F29" s="12">
        <f t="shared" si="1"/>
        <v>3</v>
      </c>
      <c r="G29" s="12">
        <f t="shared" si="2"/>
        <v>1</v>
      </c>
      <c r="H29" s="7">
        <f t="shared" si="3"/>
        <v>0.625</v>
      </c>
      <c r="I29" s="7">
        <f t="shared" si="4"/>
        <v>0.875</v>
      </c>
      <c r="J29" s="7">
        <f t="shared" si="5"/>
        <v>3.1491160675993224E-2</v>
      </c>
      <c r="K29" s="7">
        <f t="shared" si="6"/>
        <v>0.25</v>
      </c>
      <c r="L29" s="7">
        <f t="shared" si="7"/>
        <v>0.125</v>
      </c>
      <c r="M29" s="6" t="s">
        <v>41</v>
      </c>
      <c r="N29">
        <f t="shared" si="8"/>
        <v>4</v>
      </c>
      <c r="O29" t="str">
        <f t="shared" si="9"/>
        <v/>
      </c>
    </row>
    <row r="30" spans="1:15" x14ac:dyDescent="0.35">
      <c r="A30" s="6" t="s">
        <v>50</v>
      </c>
      <c r="B30">
        <v>5</v>
      </c>
      <c r="C30" s="1">
        <v>295497</v>
      </c>
      <c r="D30" s="1">
        <v>336475</v>
      </c>
      <c r="E30" s="8">
        <f t="shared" si="0"/>
        <v>0.46757925984062587</v>
      </c>
      <c r="F30" s="12">
        <f t="shared" si="1"/>
        <v>2</v>
      </c>
      <c r="G30" s="12">
        <f t="shared" si="2"/>
        <v>3</v>
      </c>
      <c r="H30" s="7">
        <f t="shared" si="3"/>
        <v>0.30000000000000004</v>
      </c>
      <c r="I30" s="7">
        <f t="shared" si="4"/>
        <v>0.5</v>
      </c>
      <c r="J30" s="7">
        <f t="shared" si="5"/>
        <v>3.2420740159374128E-2</v>
      </c>
      <c r="K30" s="7">
        <f t="shared" si="6"/>
        <v>0.2</v>
      </c>
      <c r="L30" s="7">
        <f t="shared" si="7"/>
        <v>0.1</v>
      </c>
      <c r="M30" s="6" t="s">
        <v>50</v>
      </c>
      <c r="N30" s="6" t="str">
        <f t="shared" si="8"/>
        <v/>
      </c>
      <c r="O30" s="6">
        <f t="shared" si="9"/>
        <v>5</v>
      </c>
    </row>
    <row r="31" spans="1:15" x14ac:dyDescent="0.35">
      <c r="A31" s="6" t="s">
        <v>22</v>
      </c>
      <c r="B31">
        <v>10</v>
      </c>
      <c r="C31" s="1">
        <v>1145782</v>
      </c>
      <c r="D31" s="1">
        <v>813797</v>
      </c>
      <c r="E31" s="8">
        <f t="shared" si="0"/>
        <v>0.58470824600590232</v>
      </c>
      <c r="F31" s="12">
        <f t="shared" si="1"/>
        <v>6</v>
      </c>
      <c r="G31" s="12">
        <f t="shared" si="2"/>
        <v>4</v>
      </c>
      <c r="H31" s="7">
        <f t="shared" si="3"/>
        <v>0.55000000000000004</v>
      </c>
      <c r="I31" s="7">
        <f t="shared" si="4"/>
        <v>0.65</v>
      </c>
      <c r="J31" s="7">
        <f t="shared" si="5"/>
        <v>3.4708246005902277E-2</v>
      </c>
      <c r="K31" s="7">
        <f t="shared" si="6"/>
        <v>0.1</v>
      </c>
      <c r="L31" s="7">
        <f t="shared" si="7"/>
        <v>0.05</v>
      </c>
      <c r="M31" s="6" t="s">
        <v>22</v>
      </c>
      <c r="N31">
        <f t="shared" si="8"/>
        <v>10</v>
      </c>
      <c r="O31" t="str">
        <f t="shared" si="9"/>
        <v/>
      </c>
    </row>
    <row r="32" spans="1:15" x14ac:dyDescent="0.35">
      <c r="A32" s="6" t="s">
        <v>2</v>
      </c>
      <c r="B32">
        <v>9</v>
      </c>
      <c r="C32" s="1">
        <v>695602</v>
      </c>
      <c r="D32" s="1">
        <v>944409</v>
      </c>
      <c r="E32" s="8">
        <f t="shared" si="0"/>
        <v>0.42414471610251392</v>
      </c>
      <c r="F32" s="12">
        <f t="shared" si="1"/>
        <v>4</v>
      </c>
      <c r="G32" s="12">
        <f t="shared" si="2"/>
        <v>5</v>
      </c>
      <c r="H32" s="7">
        <f t="shared" si="3"/>
        <v>0.38888888888888884</v>
      </c>
      <c r="I32" s="7">
        <f t="shared" si="4"/>
        <v>0.49999999999999994</v>
      </c>
      <c r="J32" s="7">
        <f t="shared" si="5"/>
        <v>3.5255827213625079E-2</v>
      </c>
      <c r="K32" s="7">
        <f t="shared" si="6"/>
        <v>0.1111111111111111</v>
      </c>
      <c r="L32" s="7">
        <f t="shared" si="7"/>
        <v>5.5555555555555552E-2</v>
      </c>
      <c r="M32" s="6" t="s">
        <v>2</v>
      </c>
      <c r="N32" t="str">
        <f t="shared" si="8"/>
        <v/>
      </c>
      <c r="O32">
        <f t="shared" si="9"/>
        <v>9</v>
      </c>
    </row>
    <row r="33" spans="1:15" x14ac:dyDescent="0.35">
      <c r="A33" s="6" t="s">
        <v>48</v>
      </c>
      <c r="B33">
        <v>13</v>
      </c>
      <c r="C33" s="1">
        <v>1217290</v>
      </c>
      <c r="D33" s="1">
        <v>1437490</v>
      </c>
      <c r="E33" s="8">
        <f t="shared" si="0"/>
        <v>0.45852763694166748</v>
      </c>
      <c r="F33" s="12">
        <f t="shared" si="1"/>
        <v>6</v>
      </c>
      <c r="G33" s="12">
        <f t="shared" si="2"/>
        <v>7</v>
      </c>
      <c r="H33" s="7">
        <f t="shared" si="3"/>
        <v>0.42307692307692313</v>
      </c>
      <c r="I33" s="7">
        <f t="shared" si="4"/>
        <v>0.5</v>
      </c>
      <c r="J33" s="7">
        <f t="shared" si="5"/>
        <v>3.5450713864744354E-2</v>
      </c>
      <c r="K33" s="7">
        <f t="shared" si="6"/>
        <v>7.6923076923076927E-2</v>
      </c>
      <c r="L33" s="7">
        <f t="shared" si="7"/>
        <v>3.8461538461538464E-2</v>
      </c>
      <c r="M33" s="6" t="s">
        <v>48</v>
      </c>
      <c r="N33" t="str">
        <f t="shared" si="8"/>
        <v/>
      </c>
      <c r="O33">
        <f t="shared" si="9"/>
        <v>13</v>
      </c>
    </row>
    <row r="34" spans="1:15" x14ac:dyDescent="0.35">
      <c r="A34" s="6" t="s">
        <v>25</v>
      </c>
      <c r="B34">
        <v>10</v>
      </c>
      <c r="C34" s="1">
        <v>1168266</v>
      </c>
      <c r="D34" s="1">
        <v>1109659</v>
      </c>
      <c r="E34" s="8">
        <f t="shared" ref="E34:E52" si="10">C34/(D34+C34)</f>
        <v>0.51286411975811319</v>
      </c>
      <c r="F34" s="12">
        <f t="shared" ref="F34:F52" si="11">1+INT((E34-L34)/K34)</f>
        <v>5</v>
      </c>
      <c r="G34" s="12">
        <f t="shared" ref="G34:G52" si="12">B34-F34</f>
        <v>5</v>
      </c>
      <c r="H34" s="7">
        <f t="shared" ref="H34:H52" si="13">L34+K34*(INT((E34-L34)/K34))</f>
        <v>0.45</v>
      </c>
      <c r="I34" s="7">
        <f t="shared" ref="I34:I52" si="14">(MIN(100%,K34+H34))</f>
        <v>0.55000000000000004</v>
      </c>
      <c r="J34" s="7">
        <f t="shared" ref="J34:J52" si="15">IF((E34-H34)&lt;(I34-E34),E34-H34,I34-E34)</f>
        <v>3.7135880241886854E-2</v>
      </c>
      <c r="K34" s="7">
        <f t="shared" ref="K34:K52" si="16">1/B34</f>
        <v>0.1</v>
      </c>
      <c r="L34" s="7">
        <f t="shared" ref="L34:L52" si="17">1/(B34*2)</f>
        <v>0.05</v>
      </c>
      <c r="M34" s="6" t="s">
        <v>25</v>
      </c>
      <c r="N34">
        <f t="shared" ref="N34:N52" si="18">IF(C34&gt;D34,B34,"")</f>
        <v>10</v>
      </c>
      <c r="O34" t="str">
        <f t="shared" ref="O34:O52" si="19">IF(D34&gt;C34,B34,"")</f>
        <v/>
      </c>
    </row>
    <row r="35" spans="1:15" x14ac:dyDescent="0.35">
      <c r="A35" s="6" t="s">
        <v>16</v>
      </c>
      <c r="B35">
        <v>12</v>
      </c>
      <c r="C35" s="1">
        <v>901980</v>
      </c>
      <c r="D35" s="1">
        <v>1245836</v>
      </c>
      <c r="E35" s="8">
        <f t="shared" si="10"/>
        <v>0.41995217467418067</v>
      </c>
      <c r="F35" s="12">
        <f t="shared" si="11"/>
        <v>5</v>
      </c>
      <c r="G35" s="12">
        <f t="shared" si="12"/>
        <v>7</v>
      </c>
      <c r="H35" s="7">
        <f t="shared" si="13"/>
        <v>0.375</v>
      </c>
      <c r="I35" s="7">
        <f t="shared" si="14"/>
        <v>0.45833333333333331</v>
      </c>
      <c r="J35" s="7">
        <f t="shared" si="15"/>
        <v>3.8381158659152648E-2</v>
      </c>
      <c r="K35" s="7">
        <f t="shared" si="16"/>
        <v>8.3333333333333329E-2</v>
      </c>
      <c r="L35" s="7">
        <f t="shared" si="17"/>
        <v>4.1666666666666664E-2</v>
      </c>
      <c r="M35" s="6" t="s">
        <v>16</v>
      </c>
      <c r="N35" t="str">
        <f t="shared" si="18"/>
        <v/>
      </c>
      <c r="O35">
        <f t="shared" si="19"/>
        <v>12</v>
      </c>
    </row>
    <row r="36" spans="1:15" x14ac:dyDescent="0.35">
      <c r="A36" s="6" t="s">
        <v>20</v>
      </c>
      <c r="B36">
        <v>9</v>
      </c>
      <c r="C36" s="1">
        <v>792344</v>
      </c>
      <c r="D36" s="1">
        <v>927871</v>
      </c>
      <c r="E36" s="8">
        <f t="shared" si="10"/>
        <v>0.46060754033652768</v>
      </c>
      <c r="F36" s="12">
        <f t="shared" si="11"/>
        <v>4</v>
      </c>
      <c r="G36" s="12">
        <f t="shared" si="12"/>
        <v>5</v>
      </c>
      <c r="H36" s="7">
        <f t="shared" si="13"/>
        <v>0.38888888888888884</v>
      </c>
      <c r="I36" s="7">
        <f t="shared" si="14"/>
        <v>0.49999999999999994</v>
      </c>
      <c r="J36" s="7">
        <f t="shared" si="15"/>
        <v>3.9392459663472268E-2</v>
      </c>
      <c r="K36" s="7">
        <f t="shared" si="16"/>
        <v>0.1111111111111111</v>
      </c>
      <c r="L36" s="7">
        <f t="shared" si="17"/>
        <v>5.5555555555555552E-2</v>
      </c>
      <c r="M36" s="6" t="s">
        <v>20</v>
      </c>
      <c r="N36" t="str">
        <f t="shared" si="18"/>
        <v/>
      </c>
      <c r="O36">
        <f t="shared" si="19"/>
        <v>9</v>
      </c>
    </row>
    <row r="37" spans="1:15" x14ac:dyDescent="0.35">
      <c r="A37" s="6" t="s">
        <v>29</v>
      </c>
      <c r="B37">
        <v>5</v>
      </c>
      <c r="C37" s="1">
        <v>231780</v>
      </c>
      <c r="D37" s="1">
        <v>433862</v>
      </c>
      <c r="E37" s="8">
        <f t="shared" si="10"/>
        <v>0.34820519137914974</v>
      </c>
      <c r="F37" s="12">
        <f t="shared" si="11"/>
        <v>2</v>
      </c>
      <c r="G37" s="12">
        <f t="shared" si="12"/>
        <v>3</v>
      </c>
      <c r="H37" s="7">
        <f t="shared" si="13"/>
        <v>0.30000000000000004</v>
      </c>
      <c r="I37" s="7">
        <f t="shared" si="14"/>
        <v>0.5</v>
      </c>
      <c r="J37" s="7">
        <f t="shared" si="15"/>
        <v>4.8205191379149692E-2</v>
      </c>
      <c r="K37" s="7">
        <f t="shared" si="16"/>
        <v>0.2</v>
      </c>
      <c r="L37" s="7">
        <f t="shared" si="17"/>
        <v>0.1</v>
      </c>
      <c r="M37" s="6" t="s">
        <v>29</v>
      </c>
      <c r="N37" s="6" t="str">
        <f t="shared" si="18"/>
        <v/>
      </c>
      <c r="O37" s="6">
        <f t="shared" si="19"/>
        <v>5</v>
      </c>
    </row>
    <row r="38" spans="1:15" x14ac:dyDescent="0.35">
      <c r="A38" s="6" t="s">
        <v>38</v>
      </c>
      <c r="B38">
        <v>8</v>
      </c>
      <c r="C38" s="1">
        <v>474276</v>
      </c>
      <c r="D38" s="1">
        <v>744337</v>
      </c>
      <c r="E38" s="8">
        <f t="shared" si="10"/>
        <v>0.38919328777881085</v>
      </c>
      <c r="F38" s="12">
        <f t="shared" si="11"/>
        <v>3</v>
      </c>
      <c r="G38" s="12">
        <f t="shared" si="12"/>
        <v>5</v>
      </c>
      <c r="H38" s="7">
        <f t="shared" si="13"/>
        <v>0.3125</v>
      </c>
      <c r="I38" s="7">
        <f t="shared" si="14"/>
        <v>0.4375</v>
      </c>
      <c r="J38" s="7">
        <f t="shared" si="15"/>
        <v>4.8306712221189152E-2</v>
      </c>
      <c r="K38" s="7">
        <f t="shared" si="16"/>
        <v>0.125</v>
      </c>
      <c r="L38" s="7">
        <f t="shared" si="17"/>
        <v>6.25E-2</v>
      </c>
      <c r="M38" s="6" t="s">
        <v>38</v>
      </c>
      <c r="N38" t="str">
        <f t="shared" si="18"/>
        <v/>
      </c>
      <c r="O38">
        <f t="shared" si="19"/>
        <v>8</v>
      </c>
    </row>
    <row r="39" spans="1:15" x14ac:dyDescent="0.35">
      <c r="A39" s="6" t="s">
        <v>47</v>
      </c>
      <c r="B39">
        <v>3</v>
      </c>
      <c r="C39" s="1">
        <v>149022</v>
      </c>
      <c r="D39" s="1">
        <v>119775</v>
      </c>
      <c r="E39" s="8">
        <f t="shared" si="10"/>
        <v>0.55440350896773405</v>
      </c>
      <c r="F39" s="12">
        <f t="shared" si="11"/>
        <v>2</v>
      </c>
      <c r="G39" s="12">
        <f t="shared" si="12"/>
        <v>1</v>
      </c>
      <c r="H39" s="7">
        <f t="shared" si="13"/>
        <v>0.5</v>
      </c>
      <c r="I39" s="7">
        <f t="shared" si="14"/>
        <v>0.83333333333333326</v>
      </c>
      <c r="J39" s="7">
        <f t="shared" si="15"/>
        <v>5.4403508967734049E-2</v>
      </c>
      <c r="K39" s="7">
        <f t="shared" si="16"/>
        <v>0.33333333333333331</v>
      </c>
      <c r="L39" s="7">
        <f t="shared" si="17"/>
        <v>0.16666666666666666</v>
      </c>
      <c r="M39" s="6" t="s">
        <v>47</v>
      </c>
      <c r="N39">
        <f t="shared" si="18"/>
        <v>3</v>
      </c>
      <c r="O39" t="str">
        <f t="shared" si="19"/>
        <v/>
      </c>
    </row>
    <row r="40" spans="1:15" x14ac:dyDescent="0.35">
      <c r="A40" s="6" t="s">
        <v>5</v>
      </c>
      <c r="B40">
        <v>6</v>
      </c>
      <c r="C40" s="1">
        <v>422768</v>
      </c>
      <c r="D40" s="1">
        <v>472940</v>
      </c>
      <c r="E40" s="8">
        <f t="shared" si="10"/>
        <v>0.47199310489579194</v>
      </c>
      <c r="F40" s="12">
        <f t="shared" si="11"/>
        <v>3</v>
      </c>
      <c r="G40" s="12">
        <f t="shared" si="12"/>
        <v>3</v>
      </c>
      <c r="H40" s="7">
        <f t="shared" si="13"/>
        <v>0.41666666666666663</v>
      </c>
      <c r="I40" s="7">
        <f t="shared" si="14"/>
        <v>0.58333333333333326</v>
      </c>
      <c r="J40" s="7">
        <f t="shared" si="15"/>
        <v>5.5326438229125308E-2</v>
      </c>
      <c r="K40" s="7">
        <f t="shared" si="16"/>
        <v>0.16666666666666666</v>
      </c>
      <c r="L40" s="7">
        <f t="shared" si="17"/>
        <v>8.3333333333333329E-2</v>
      </c>
      <c r="M40" s="6" t="s">
        <v>5</v>
      </c>
      <c r="N40" s="6" t="str">
        <f t="shared" si="18"/>
        <v/>
      </c>
      <c r="O40" s="6">
        <f t="shared" si="19"/>
        <v>6</v>
      </c>
    </row>
    <row r="41" spans="1:15" x14ac:dyDescent="0.35">
      <c r="A41" s="6" t="s">
        <v>26</v>
      </c>
      <c r="B41">
        <v>7</v>
      </c>
      <c r="C41" s="1">
        <v>404964</v>
      </c>
      <c r="D41" s="1">
        <v>573230</v>
      </c>
      <c r="E41" s="8">
        <f t="shared" si="10"/>
        <v>0.41399149861888335</v>
      </c>
      <c r="F41" s="12">
        <f t="shared" si="11"/>
        <v>3</v>
      </c>
      <c r="G41" s="12">
        <f t="shared" si="12"/>
        <v>4</v>
      </c>
      <c r="H41" s="7">
        <f t="shared" si="13"/>
        <v>0.3571428571428571</v>
      </c>
      <c r="I41" s="7">
        <f t="shared" si="14"/>
        <v>0.49999999999999994</v>
      </c>
      <c r="J41" s="7">
        <f t="shared" si="15"/>
        <v>5.6848641476026252E-2</v>
      </c>
      <c r="K41" s="7">
        <f t="shared" si="16"/>
        <v>0.14285714285714285</v>
      </c>
      <c r="L41" s="7">
        <f t="shared" si="17"/>
        <v>7.1428571428571425E-2</v>
      </c>
      <c r="M41" s="6" t="s">
        <v>26</v>
      </c>
      <c r="N41" s="6" t="str">
        <f t="shared" si="18"/>
        <v/>
      </c>
      <c r="O41" s="6">
        <f t="shared" si="19"/>
        <v>7</v>
      </c>
    </row>
    <row r="42" spans="1:15" x14ac:dyDescent="0.35">
      <c r="A42" s="6" t="s">
        <v>9</v>
      </c>
      <c r="B42">
        <v>3</v>
      </c>
      <c r="C42" s="1">
        <v>180068</v>
      </c>
      <c r="D42" s="1">
        <v>137288</v>
      </c>
      <c r="E42" s="8">
        <f t="shared" si="10"/>
        <v>0.56740064785288447</v>
      </c>
      <c r="F42" s="12">
        <f t="shared" si="11"/>
        <v>2</v>
      </c>
      <c r="G42" s="12">
        <f t="shared" si="12"/>
        <v>1</v>
      </c>
      <c r="H42" s="7">
        <f t="shared" si="13"/>
        <v>0.5</v>
      </c>
      <c r="I42" s="7">
        <f t="shared" si="14"/>
        <v>0.83333333333333326</v>
      </c>
      <c r="J42" s="7">
        <f t="shared" si="15"/>
        <v>6.7400647852884465E-2</v>
      </c>
      <c r="K42" s="7">
        <f t="shared" si="16"/>
        <v>0.33333333333333331</v>
      </c>
      <c r="L42" s="7">
        <f t="shared" si="17"/>
        <v>0.16666666666666666</v>
      </c>
      <c r="M42" s="6" t="s">
        <v>9</v>
      </c>
      <c r="N42">
        <f t="shared" si="18"/>
        <v>3</v>
      </c>
      <c r="O42" t="str">
        <f t="shared" si="19"/>
        <v/>
      </c>
    </row>
    <row r="43" spans="1:15" x14ac:dyDescent="0.35">
      <c r="A43" s="6" t="s">
        <v>10</v>
      </c>
      <c r="B43">
        <v>3</v>
      </c>
      <c r="C43" s="1">
        <v>171923</v>
      </c>
      <c r="D43" s="1">
        <v>18073</v>
      </c>
      <c r="E43" s="8">
        <f t="shared" si="10"/>
        <v>0.9048769447777848</v>
      </c>
      <c r="F43" s="12">
        <f t="shared" si="11"/>
        <v>3</v>
      </c>
      <c r="G43" s="12">
        <f t="shared" si="12"/>
        <v>0</v>
      </c>
      <c r="H43" s="7">
        <f t="shared" si="13"/>
        <v>0.83333333333333326</v>
      </c>
      <c r="I43" s="7">
        <f t="shared" si="14"/>
        <v>1</v>
      </c>
      <c r="J43" s="7">
        <f t="shared" si="15"/>
        <v>7.1543611444451538E-2</v>
      </c>
      <c r="K43" s="7">
        <f t="shared" si="16"/>
        <v>0.33333333333333331</v>
      </c>
      <c r="L43" s="7">
        <f t="shared" si="17"/>
        <v>0.16666666666666666</v>
      </c>
      <c r="M43" s="6" t="s">
        <v>10</v>
      </c>
      <c r="N43">
        <f t="shared" si="18"/>
        <v>3</v>
      </c>
      <c r="O43" t="str">
        <f t="shared" si="19"/>
        <v/>
      </c>
    </row>
    <row r="44" spans="1:15" x14ac:dyDescent="0.35">
      <c r="A44" s="6" t="s">
        <v>14</v>
      </c>
      <c r="B44">
        <v>4</v>
      </c>
      <c r="C44" s="1">
        <v>138637</v>
      </c>
      <c r="D44" s="1">
        <v>336937</v>
      </c>
      <c r="E44" s="8">
        <f t="shared" si="10"/>
        <v>0.29151509544255994</v>
      </c>
      <c r="F44" s="12">
        <f t="shared" si="11"/>
        <v>1</v>
      </c>
      <c r="G44" s="12">
        <f t="shared" si="12"/>
        <v>3</v>
      </c>
      <c r="H44" s="7">
        <f t="shared" si="13"/>
        <v>0.125</v>
      </c>
      <c r="I44" s="7">
        <f t="shared" si="14"/>
        <v>0.375</v>
      </c>
      <c r="J44" s="7">
        <f t="shared" si="15"/>
        <v>8.3484904557440065E-2</v>
      </c>
      <c r="K44" s="7">
        <f t="shared" si="16"/>
        <v>0.25</v>
      </c>
      <c r="L44" s="7">
        <f t="shared" si="17"/>
        <v>0.125</v>
      </c>
      <c r="M44" s="6" t="s">
        <v>14</v>
      </c>
      <c r="N44" t="str">
        <f t="shared" si="18"/>
        <v/>
      </c>
      <c r="O44">
        <f t="shared" si="19"/>
        <v>4</v>
      </c>
    </row>
    <row r="45" spans="1:15" x14ac:dyDescent="0.35">
      <c r="A45" s="6" t="s">
        <v>21</v>
      </c>
      <c r="B45">
        <v>4</v>
      </c>
      <c r="C45" s="1">
        <v>319951</v>
      </c>
      <c r="D45" s="1">
        <v>286616</v>
      </c>
      <c r="E45" s="8">
        <f t="shared" si="10"/>
        <v>0.52747841541000418</v>
      </c>
      <c r="F45" s="12">
        <f t="shared" si="11"/>
        <v>2</v>
      </c>
      <c r="G45" s="12">
        <f t="shared" si="12"/>
        <v>2</v>
      </c>
      <c r="H45" s="7">
        <f t="shared" si="13"/>
        <v>0.375</v>
      </c>
      <c r="I45" s="7">
        <f t="shared" si="14"/>
        <v>0.625</v>
      </c>
      <c r="J45" s="7">
        <f t="shared" si="15"/>
        <v>9.7521584589995824E-2</v>
      </c>
      <c r="K45" s="7">
        <f t="shared" si="16"/>
        <v>0.25</v>
      </c>
      <c r="L45" s="7">
        <f t="shared" si="17"/>
        <v>0.125</v>
      </c>
      <c r="M45" s="6" t="s">
        <v>21</v>
      </c>
      <c r="N45">
        <f t="shared" si="18"/>
        <v>4</v>
      </c>
      <c r="O45" t="str">
        <f t="shared" si="19"/>
        <v/>
      </c>
    </row>
    <row r="46" spans="1:15" x14ac:dyDescent="0.35">
      <c r="A46" s="6" t="s">
        <v>30</v>
      </c>
      <c r="B46">
        <v>4</v>
      </c>
      <c r="C46" s="1">
        <v>279978</v>
      </c>
      <c r="D46" s="1">
        <v>301575</v>
      </c>
      <c r="E46" s="8">
        <f t="shared" si="10"/>
        <v>0.48143161500327569</v>
      </c>
      <c r="F46" s="12">
        <f t="shared" si="11"/>
        <v>2</v>
      </c>
      <c r="G46" s="12">
        <f t="shared" si="12"/>
        <v>2</v>
      </c>
      <c r="H46" s="7">
        <f t="shared" si="13"/>
        <v>0.375</v>
      </c>
      <c r="I46" s="7">
        <f t="shared" si="14"/>
        <v>0.625</v>
      </c>
      <c r="J46" s="7">
        <f t="shared" si="15"/>
        <v>0.10643161500327569</v>
      </c>
      <c r="K46" s="7">
        <f t="shared" si="16"/>
        <v>0.25</v>
      </c>
      <c r="L46" s="7">
        <f t="shared" si="17"/>
        <v>0.125</v>
      </c>
      <c r="M46" s="6" t="s">
        <v>30</v>
      </c>
      <c r="N46" s="6" t="str">
        <f t="shared" si="18"/>
        <v/>
      </c>
      <c r="O46" s="6">
        <f t="shared" si="19"/>
        <v>4</v>
      </c>
    </row>
    <row r="47" spans="1:15" x14ac:dyDescent="0.35">
      <c r="A47" s="6" t="s">
        <v>43</v>
      </c>
      <c r="B47">
        <v>3</v>
      </c>
      <c r="C47" s="1">
        <v>118804</v>
      </c>
      <c r="D47" s="1">
        <v>190700</v>
      </c>
      <c r="E47" s="8">
        <f t="shared" si="10"/>
        <v>0.38385287427626136</v>
      </c>
      <c r="F47" s="12">
        <f t="shared" si="11"/>
        <v>1</v>
      </c>
      <c r="G47" s="12">
        <f t="shared" si="12"/>
        <v>2</v>
      </c>
      <c r="H47" s="7">
        <f t="shared" si="13"/>
        <v>0.16666666666666666</v>
      </c>
      <c r="I47" s="7">
        <f t="shared" si="14"/>
        <v>0.5</v>
      </c>
      <c r="J47" s="7">
        <f t="shared" si="15"/>
        <v>0.11614712572373864</v>
      </c>
      <c r="K47" s="7">
        <f t="shared" si="16"/>
        <v>0.33333333333333331</v>
      </c>
      <c r="L47" s="7">
        <f t="shared" si="17"/>
        <v>0.16666666666666666</v>
      </c>
      <c r="M47" s="6" t="s">
        <v>43</v>
      </c>
      <c r="N47" t="str">
        <f t="shared" si="18"/>
        <v/>
      </c>
      <c r="O47">
        <f t="shared" si="19"/>
        <v>3</v>
      </c>
    </row>
    <row r="48" spans="1:15" x14ac:dyDescent="0.35">
      <c r="A48" s="6" t="s">
        <v>31</v>
      </c>
      <c r="B48">
        <v>4</v>
      </c>
      <c r="C48" s="1">
        <v>266348</v>
      </c>
      <c r="D48" s="1">
        <v>273559</v>
      </c>
      <c r="E48" s="8">
        <f t="shared" si="10"/>
        <v>0.49332199804781196</v>
      </c>
      <c r="F48" s="12">
        <f t="shared" si="11"/>
        <v>2</v>
      </c>
      <c r="G48" s="12">
        <f t="shared" si="12"/>
        <v>2</v>
      </c>
      <c r="H48" s="7">
        <f t="shared" si="13"/>
        <v>0.375</v>
      </c>
      <c r="I48" s="7">
        <f t="shared" si="14"/>
        <v>0.625</v>
      </c>
      <c r="J48" s="7">
        <f t="shared" si="15"/>
        <v>0.11832199804781196</v>
      </c>
      <c r="K48" s="7">
        <f t="shared" si="16"/>
        <v>0.25</v>
      </c>
      <c r="L48" s="7">
        <f t="shared" si="17"/>
        <v>0.125</v>
      </c>
      <c r="M48" s="6" t="s">
        <v>31</v>
      </c>
      <c r="N48" t="str">
        <f t="shared" si="18"/>
        <v/>
      </c>
      <c r="O48">
        <f t="shared" si="19"/>
        <v>4</v>
      </c>
    </row>
    <row r="49" spans="1:15" x14ac:dyDescent="0.35">
      <c r="A49" s="6" t="s">
        <v>52</v>
      </c>
      <c r="B49">
        <v>3</v>
      </c>
      <c r="C49" s="1">
        <v>60481</v>
      </c>
      <c r="D49" s="1">
        <v>147947</v>
      </c>
      <c r="E49" s="8">
        <f t="shared" si="10"/>
        <v>0.29017694359682961</v>
      </c>
      <c r="F49" s="12">
        <f t="shared" si="11"/>
        <v>1</v>
      </c>
      <c r="G49" s="12">
        <f t="shared" si="12"/>
        <v>2</v>
      </c>
      <c r="H49" s="7">
        <f t="shared" si="13"/>
        <v>0.16666666666666666</v>
      </c>
      <c r="I49" s="7">
        <f t="shared" si="14"/>
        <v>0.5</v>
      </c>
      <c r="J49" s="7">
        <f t="shared" si="15"/>
        <v>0.12351027693016295</v>
      </c>
      <c r="K49" s="7">
        <f t="shared" si="16"/>
        <v>0.33333333333333331</v>
      </c>
      <c r="L49" s="7">
        <f t="shared" si="17"/>
        <v>0.16666666666666666</v>
      </c>
      <c r="M49" s="6" t="s">
        <v>52</v>
      </c>
      <c r="N49" t="str">
        <f t="shared" si="18"/>
        <v/>
      </c>
      <c r="O49">
        <f t="shared" si="19"/>
        <v>3</v>
      </c>
    </row>
    <row r="50" spans="1:15" x14ac:dyDescent="0.35">
      <c r="A50" s="6" t="s">
        <v>28</v>
      </c>
      <c r="B50">
        <v>3</v>
      </c>
      <c r="C50" s="1">
        <v>137126</v>
      </c>
      <c r="D50" s="1">
        <v>240178</v>
      </c>
      <c r="E50" s="8">
        <f t="shared" si="10"/>
        <v>0.36343638021330282</v>
      </c>
      <c r="F50" s="12">
        <f t="shared" si="11"/>
        <v>1</v>
      </c>
      <c r="G50" s="12">
        <f t="shared" si="12"/>
        <v>2</v>
      </c>
      <c r="H50" s="7">
        <f t="shared" si="13"/>
        <v>0.16666666666666666</v>
      </c>
      <c r="I50" s="7">
        <f t="shared" si="14"/>
        <v>0.5</v>
      </c>
      <c r="J50" s="7">
        <f t="shared" si="15"/>
        <v>0.13656361978669718</v>
      </c>
      <c r="K50" s="7">
        <f t="shared" si="16"/>
        <v>0.33333333333333331</v>
      </c>
      <c r="L50" s="7">
        <f t="shared" si="17"/>
        <v>0.16666666666666666</v>
      </c>
      <c r="M50" s="6" t="s">
        <v>28</v>
      </c>
      <c r="N50" t="str">
        <f t="shared" si="18"/>
        <v/>
      </c>
      <c r="O50">
        <f t="shared" si="19"/>
        <v>3</v>
      </c>
    </row>
    <row r="51" spans="1:15" x14ac:dyDescent="0.35">
      <c r="A51" s="6" t="s">
        <v>36</v>
      </c>
      <c r="B51">
        <v>3</v>
      </c>
      <c r="C51" s="1">
        <v>95284</v>
      </c>
      <c r="D51" s="1">
        <v>174852</v>
      </c>
      <c r="E51" s="8">
        <f t="shared" si="10"/>
        <v>0.3527260342938372</v>
      </c>
      <c r="F51" s="12">
        <f t="shared" si="11"/>
        <v>1</v>
      </c>
      <c r="G51" s="12">
        <f t="shared" si="12"/>
        <v>2</v>
      </c>
      <c r="H51" s="7">
        <f t="shared" si="13"/>
        <v>0.16666666666666666</v>
      </c>
      <c r="I51" s="7">
        <f t="shared" si="14"/>
        <v>0.5</v>
      </c>
      <c r="J51" s="7">
        <f t="shared" si="15"/>
        <v>0.1472739657061628</v>
      </c>
      <c r="K51" s="7">
        <f t="shared" si="16"/>
        <v>0.33333333333333331</v>
      </c>
      <c r="L51" s="7">
        <f t="shared" si="17"/>
        <v>0.16666666666666666</v>
      </c>
      <c r="M51" s="6" t="s">
        <v>36</v>
      </c>
      <c r="N51" t="str">
        <f t="shared" si="18"/>
        <v/>
      </c>
      <c r="O51">
        <f t="shared" si="19"/>
        <v>3</v>
      </c>
    </row>
    <row r="52" spans="1:15" x14ac:dyDescent="0.35">
      <c r="A52" s="6" t="s">
        <v>3</v>
      </c>
      <c r="B52">
        <v>3</v>
      </c>
      <c r="C52" s="1">
        <v>79004</v>
      </c>
      <c r="D52" s="1">
        <v>167398</v>
      </c>
      <c r="E52" s="8">
        <f t="shared" si="10"/>
        <v>0.32063051436270812</v>
      </c>
      <c r="F52" s="12">
        <f t="shared" si="11"/>
        <v>1</v>
      </c>
      <c r="G52" s="12">
        <f t="shared" si="12"/>
        <v>2</v>
      </c>
      <c r="H52" s="7">
        <f t="shared" si="13"/>
        <v>0.16666666666666666</v>
      </c>
      <c r="I52" s="7">
        <f t="shared" si="14"/>
        <v>0.5</v>
      </c>
      <c r="J52" s="7">
        <f t="shared" si="15"/>
        <v>0.15396384769604146</v>
      </c>
      <c r="K52" s="7">
        <f t="shared" si="16"/>
        <v>0.33333333333333331</v>
      </c>
      <c r="L52" s="7">
        <f t="shared" si="17"/>
        <v>0.16666666666666666</v>
      </c>
      <c r="M52" s="6" t="s">
        <v>3</v>
      </c>
      <c r="N52" t="str">
        <f t="shared" si="18"/>
        <v/>
      </c>
      <c r="O52">
        <f t="shared" si="19"/>
        <v>3</v>
      </c>
    </row>
    <row r="53" spans="1:15" s="3" customFormat="1" x14ac:dyDescent="0.35">
      <c r="A53" s="3" t="s">
        <v>53</v>
      </c>
      <c r="B53" s="3">
        <f>SUM(B2:B52)</f>
        <v>538</v>
      </c>
      <c r="C53" s="4">
        <f>SUM(C2:C52)</f>
        <v>51003926</v>
      </c>
      <c r="D53" s="4">
        <f>SUM(D2:D52)</f>
        <v>50460110</v>
      </c>
      <c r="E53" s="10">
        <f t="shared" ref="E53" si="20">C53/(D53+C53)</f>
        <v>0.50267984608851946</v>
      </c>
      <c r="F53" s="13">
        <f>SUM(F2:F52)</f>
        <v>269</v>
      </c>
      <c r="G53" s="13">
        <f>SUM(G2:G52)</f>
        <v>269</v>
      </c>
      <c r="H53" s="10"/>
      <c r="I53" s="10"/>
      <c r="K53" s="10"/>
      <c r="L53" s="10"/>
      <c r="M53" s="3" t="s">
        <v>53</v>
      </c>
      <c r="N53" s="3">
        <f>SUM(N2:N52)</f>
        <v>267</v>
      </c>
      <c r="O53" s="3">
        <f>SUM(O2:O52)</f>
        <v>271</v>
      </c>
    </row>
    <row r="54" spans="1:15" s="3" customFormat="1" x14ac:dyDescent="0.35">
      <c r="C54" s="4"/>
      <c r="D54" s="1"/>
      <c r="E54" s="10"/>
      <c r="F54" s="10"/>
      <c r="G54" s="13"/>
      <c r="H54" s="10"/>
      <c r="I54" s="10"/>
      <c r="K54" s="10"/>
      <c r="L54" s="10"/>
    </row>
    <row r="55" spans="1:15" s="3" customFormat="1" x14ac:dyDescent="0.35">
      <c r="A55" s="2"/>
      <c r="C55" s="4"/>
      <c r="D55" s="1"/>
      <c r="E55" s="10"/>
      <c r="F55" s="10"/>
      <c r="G55" s="13"/>
      <c r="H55" s="10"/>
      <c r="I55" s="10"/>
      <c r="K55" s="10"/>
      <c r="L55" s="10"/>
    </row>
    <row r="56" spans="1:15" s="3" customFormat="1" x14ac:dyDescent="0.35">
      <c r="C56" s="4"/>
      <c r="D56" s="1"/>
      <c r="E56" s="10"/>
      <c r="F56" s="10"/>
      <c r="G56" s="13"/>
      <c r="H56" s="10"/>
      <c r="I56" s="10"/>
      <c r="K56" s="10"/>
      <c r="L56" s="10"/>
    </row>
    <row r="57" spans="1:15" s="3" customFormat="1" x14ac:dyDescent="0.35">
      <c r="C57" s="4"/>
      <c r="D57" s="1"/>
      <c r="E57" s="10"/>
      <c r="F57" s="10"/>
      <c r="G57" s="13"/>
      <c r="H57" s="10"/>
      <c r="I57" s="10"/>
      <c r="K57" s="10"/>
      <c r="L57" s="10"/>
    </row>
    <row r="58" spans="1:15" s="3" customFormat="1" x14ac:dyDescent="0.35">
      <c r="C58" s="4"/>
      <c r="D58" s="1"/>
      <c r="E58" s="10"/>
      <c r="F58" s="10"/>
      <c r="G58" s="13"/>
      <c r="H58" s="10"/>
      <c r="I58" s="10"/>
      <c r="K58" s="10"/>
      <c r="L58" s="10"/>
    </row>
    <row r="59" spans="1:15" x14ac:dyDescent="0.35">
      <c r="D59" s="1"/>
    </row>
    <row r="60" spans="1:15" x14ac:dyDescent="0.35">
      <c r="D60" s="1"/>
    </row>
    <row r="61" spans="1:15" x14ac:dyDescent="0.35">
      <c r="D61" s="1"/>
    </row>
    <row r="62" spans="1:15" x14ac:dyDescent="0.35">
      <c r="D62" s="1"/>
    </row>
    <row r="63" spans="1:15" x14ac:dyDescent="0.35">
      <c r="D63" s="1"/>
    </row>
    <row r="64" spans="1:15" x14ac:dyDescent="0.35">
      <c r="D64" s="1"/>
    </row>
    <row r="65" spans="4:4" x14ac:dyDescent="0.35">
      <c r="D65" s="1"/>
    </row>
    <row r="66" spans="4:4" x14ac:dyDescent="0.35">
      <c r="D66" s="1"/>
    </row>
    <row r="67" spans="4:4" x14ac:dyDescent="0.35">
      <c r="D67" s="1"/>
    </row>
    <row r="68" spans="4:4" x14ac:dyDescent="0.35">
      <c r="D68" s="1"/>
    </row>
    <row r="69" spans="4:4" x14ac:dyDescent="0.35">
      <c r="D69" s="1"/>
    </row>
    <row r="70" spans="4:4" x14ac:dyDescent="0.35">
      <c r="D70" s="1"/>
    </row>
    <row r="71" spans="4:4" x14ac:dyDescent="0.35">
      <c r="D71" s="1"/>
    </row>
    <row r="72" spans="4:4" x14ac:dyDescent="0.35">
      <c r="D72" s="1"/>
    </row>
    <row r="73" spans="4:4" x14ac:dyDescent="0.35">
      <c r="D73" s="1"/>
    </row>
    <row r="74" spans="4:4" x14ac:dyDescent="0.35">
      <c r="D74" s="1"/>
    </row>
    <row r="75" spans="4:4" x14ac:dyDescent="0.35">
      <c r="D75" s="1"/>
    </row>
    <row r="76" spans="4:4" x14ac:dyDescent="0.35">
      <c r="D76" s="1"/>
    </row>
    <row r="77" spans="4:4" x14ac:dyDescent="0.35">
      <c r="D77" s="1"/>
    </row>
    <row r="78" spans="4:4" x14ac:dyDescent="0.35">
      <c r="D78" s="1"/>
    </row>
    <row r="79" spans="4:4" x14ac:dyDescent="0.35">
      <c r="D79" s="1"/>
    </row>
    <row r="80" spans="4:4" x14ac:dyDescent="0.35">
      <c r="D80" s="1"/>
    </row>
    <row r="81" spans="4:4" x14ac:dyDescent="0.35">
      <c r="D81" s="1"/>
    </row>
    <row r="82" spans="4:4" x14ac:dyDescent="0.35">
      <c r="D82" s="1"/>
    </row>
    <row r="83" spans="4:4" x14ac:dyDescent="0.35">
      <c r="D83" s="1"/>
    </row>
    <row r="84" spans="4:4" x14ac:dyDescent="0.35">
      <c r="D84" s="1"/>
    </row>
    <row r="85" spans="4:4" x14ac:dyDescent="0.35">
      <c r="D85" s="1"/>
    </row>
    <row r="86" spans="4:4" x14ac:dyDescent="0.35">
      <c r="D86" s="1"/>
    </row>
    <row r="87" spans="4:4" x14ac:dyDescent="0.35">
      <c r="D87" s="1"/>
    </row>
    <row r="88" spans="4:4" x14ac:dyDescent="0.35">
      <c r="D88" s="1"/>
    </row>
    <row r="89" spans="4:4" x14ac:dyDescent="0.35">
      <c r="D89" s="1"/>
    </row>
    <row r="90" spans="4:4" x14ac:dyDescent="0.35">
      <c r="D90" s="1"/>
    </row>
    <row r="91" spans="4:4" x14ac:dyDescent="0.35">
      <c r="D91" s="1"/>
    </row>
    <row r="92" spans="4:4" x14ac:dyDescent="0.35">
      <c r="D92" s="1"/>
    </row>
    <row r="93" spans="4:4" x14ac:dyDescent="0.35">
      <c r="D93" s="1"/>
    </row>
    <row r="94" spans="4:4" x14ac:dyDescent="0.35">
      <c r="D94" s="1"/>
    </row>
    <row r="95" spans="4:4" x14ac:dyDescent="0.35">
      <c r="D95" s="1"/>
    </row>
    <row r="96" spans="4:4" x14ac:dyDescent="0.35">
      <c r="D96" s="1"/>
    </row>
    <row r="97" spans="4:4" x14ac:dyDescent="0.35">
      <c r="D97" s="1"/>
    </row>
    <row r="98" spans="4:4" x14ac:dyDescent="0.35">
      <c r="D98" s="1"/>
    </row>
    <row r="99" spans="4:4" x14ac:dyDescent="0.35">
      <c r="D99" s="1"/>
    </row>
    <row r="100" spans="4:4" x14ac:dyDescent="0.35">
      <c r="D100" s="1"/>
    </row>
    <row r="101" spans="4:4" x14ac:dyDescent="0.35">
      <c r="D101" s="1"/>
    </row>
    <row r="102" spans="4:4" x14ac:dyDescent="0.35">
      <c r="D102" s="1"/>
    </row>
  </sheetData>
  <sortState ref="A2:N52">
    <sortCondition ref="J2:J52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Koza</dc:creator>
  <cp:lastModifiedBy>johnkoza</cp:lastModifiedBy>
  <dcterms:created xsi:type="dcterms:W3CDTF">2012-12-20T15:40:53Z</dcterms:created>
  <dcterms:modified xsi:type="dcterms:W3CDTF">2016-10-10T17:16:15Z</dcterms:modified>
</cp:coreProperties>
</file>